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9012" tabRatio="678" firstSheet="8" activeTab="15"/>
  </bookViews>
  <sheets>
    <sheet name="臺北市 " sheetId="1" r:id="rId1"/>
    <sheet name="宜蘭縣" sheetId="2" r:id="rId2"/>
    <sheet name="基隆市" sheetId="3" r:id="rId3"/>
    <sheet name="新北市 " sheetId="4" r:id="rId4"/>
    <sheet name="桃園市 " sheetId="5" r:id="rId5"/>
    <sheet name="新竹市" sheetId="6" r:id="rId6"/>
    <sheet name="新竹縣 " sheetId="7" r:id="rId7"/>
    <sheet name="苗栗縣" sheetId="8" r:id="rId8"/>
    <sheet name="臺中市 " sheetId="9" r:id="rId9"/>
    <sheet name="彰化縣  " sheetId="10" r:id="rId10"/>
    <sheet name="南投縣 " sheetId="11" r:id="rId11"/>
    <sheet name="雲林縣" sheetId="12" r:id="rId12"/>
    <sheet name="嘉義縣" sheetId="13" r:id="rId13"/>
    <sheet name="嘉義市  " sheetId="14" r:id="rId14"/>
    <sheet name="臺南市" sheetId="15" r:id="rId15"/>
    <sheet name="高雄市" sheetId="16" r:id="rId16"/>
    <sheet name="屏東縣" sheetId="17" r:id="rId17"/>
    <sheet name="花蓮縣" sheetId="18" r:id="rId18"/>
    <sheet name="臺東縣" sheetId="19" r:id="rId19"/>
    <sheet name="澎湖縣 " sheetId="20" r:id="rId20"/>
    <sheet name="金門縣" sheetId="21" r:id="rId21"/>
    <sheet name="連江縣" sheetId="22" r:id="rId22"/>
    <sheet name="Sheet13" sheetId="23" r:id="rId23"/>
  </sheets>
  <definedNames>
    <definedName name="_xlnm.Print_Area" localSheetId="10">'南投縣 '!$A$1:$K$24</definedName>
    <definedName name="_xlnm.Print_Area" localSheetId="4">'桃園市 '!$A$1:$K$26</definedName>
    <definedName name="_xlnm.Print_Area" localSheetId="15">'高雄市'!$A$1:$K$17</definedName>
    <definedName name="_xlnm.Print_Area" localSheetId="2">'基隆市'!$A$1:$K$26</definedName>
    <definedName name="_xlnm.Print_Area" localSheetId="21">'連江縣'!$A$1:$K$18</definedName>
    <definedName name="_xlnm.Print_Area" localSheetId="3">'新北市 '!$A$1:$K$36</definedName>
    <definedName name="_xlnm.Print_Area" localSheetId="12">'嘉義縣'!$A$1:$K$38</definedName>
    <definedName name="_xlnm.Print_Area" localSheetId="9">'彰化縣  '!$A$1:$K$42</definedName>
    <definedName name="_xlnm.Print_Area" localSheetId="8">'臺中市 '!$A$1:$K$26</definedName>
    <definedName name="_xlnm.Print_Area" localSheetId="19">'澎湖縣 '!$A$1:$K$22</definedName>
    <definedName name="_xlnm.Print_Titles" localSheetId="1">'宜蘭縣'!$3:$3</definedName>
    <definedName name="_xlnm.Print_Titles" localSheetId="17">'花蓮縣'!$3:$3</definedName>
    <definedName name="_xlnm.Print_Titles" localSheetId="20">'金門縣'!$3:$3</definedName>
    <definedName name="_xlnm.Print_Titles" localSheetId="10">'南投縣 '!$3:$3</definedName>
    <definedName name="_xlnm.Print_Titles" localSheetId="16">'屏東縣'!$3:$3</definedName>
    <definedName name="_xlnm.Print_Titles" localSheetId="7">'苗栗縣'!$3:$3</definedName>
    <definedName name="_xlnm.Print_Titles" localSheetId="4">'桃園市 '!$3:$3</definedName>
    <definedName name="_xlnm.Print_Titles" localSheetId="15">'高雄市'!$3:$3</definedName>
    <definedName name="_xlnm.Print_Titles" localSheetId="2">'基隆市'!$3:$3</definedName>
    <definedName name="_xlnm.Print_Titles" localSheetId="21">'連江縣'!$3:$3</definedName>
    <definedName name="_xlnm.Print_Titles" localSheetId="11">'雲林縣'!$3:$3</definedName>
    <definedName name="_xlnm.Print_Titles" localSheetId="3">'新北市 '!$3:$3</definedName>
    <definedName name="_xlnm.Print_Titles" localSheetId="5">'新竹市'!$3:$3</definedName>
    <definedName name="_xlnm.Print_Titles" localSheetId="6">'新竹縣 '!$3:$3</definedName>
    <definedName name="_xlnm.Print_Titles" localSheetId="13">'嘉義市  '!$3:$3</definedName>
    <definedName name="_xlnm.Print_Titles" localSheetId="12">'嘉義縣'!$3:$3</definedName>
    <definedName name="_xlnm.Print_Titles" localSheetId="9">'彰化縣  '!$3:$3</definedName>
    <definedName name="_xlnm.Print_Titles" localSheetId="8">'臺中市 '!$3:$3</definedName>
    <definedName name="_xlnm.Print_Titles" localSheetId="0">'臺北市 '!$3:$3</definedName>
    <definedName name="_xlnm.Print_Titles" localSheetId="18">'臺東縣'!$3:$3</definedName>
    <definedName name="_xlnm.Print_Titles" localSheetId="14">'臺南市'!$3:$3</definedName>
    <definedName name="_xlnm.Print_Titles" localSheetId="19">'澎湖縣 '!$3:$3</definedName>
  </definedNames>
  <calcPr fullCalcOnLoad="1"/>
</workbook>
</file>

<file path=xl/sharedStrings.xml><?xml version="1.0" encoding="utf-8"?>
<sst xmlns="http://schemas.openxmlformats.org/spreadsheetml/2006/main" count="1731" uniqueCount="698">
  <si>
    <t/>
  </si>
  <si>
    <t>綜合意見欄</t>
  </si>
  <si>
    <t>合計</t>
  </si>
  <si>
    <t xml:space="preserve">審查意見 </t>
  </si>
  <si>
    <t>地方配合款
(元)</t>
  </si>
  <si>
    <t>申請中央補助金額
(元)</t>
  </si>
  <si>
    <t>計畫總經費
(元)</t>
  </si>
  <si>
    <t>案名</t>
  </si>
  <si>
    <t>類別</t>
  </si>
  <si>
    <t>提案單位</t>
  </si>
  <si>
    <t>縣市別</t>
  </si>
  <si>
    <t>序號</t>
  </si>
  <si>
    <t>備註</t>
  </si>
  <si>
    <t>1</t>
  </si>
  <si>
    <t>2</t>
  </si>
  <si>
    <t>3</t>
  </si>
  <si>
    <t>4</t>
  </si>
  <si>
    <t>AB</t>
  </si>
  <si>
    <t>富里村風貌改善計畫</t>
  </si>
  <si>
    <t>B</t>
  </si>
  <si>
    <t>臺南市學甲區東陽國民小學</t>
  </si>
  <si>
    <t>東陽國小103年城鎮風貌型塑計畫</t>
  </si>
  <si>
    <t>A</t>
  </si>
  <si>
    <t>AB</t>
  </si>
  <si>
    <t>金門縣</t>
  </si>
  <si>
    <t>基隆市</t>
  </si>
  <si>
    <t>工務處</t>
  </si>
  <si>
    <t>A+B</t>
  </si>
  <si>
    <t>產業發展處
(農林行政科)</t>
  </si>
  <si>
    <t>基隆市生態教育中心園區改善規劃設計暨工程</t>
  </si>
  <si>
    <t>七堵區公所</t>
  </si>
  <si>
    <t>基隆河流域永安公園景觀風貌營造計畫</t>
  </si>
  <si>
    <t>基隆市文化局</t>
  </si>
  <si>
    <t>中正公園主普壇環境改善計畫</t>
  </si>
  <si>
    <t>金沙鎮公所</t>
  </si>
  <si>
    <t>B</t>
  </si>
  <si>
    <t>碧山靶場空間活化再利用工程</t>
  </si>
  <si>
    <t>金寧鄉公所</t>
  </si>
  <si>
    <t xml:space="preserve">A+B </t>
  </si>
  <si>
    <t>金寧鄉段浯江溪整治及環境美化工程及其總體發展計畫</t>
  </si>
  <si>
    <t>埤頭鄉公所</t>
  </si>
  <si>
    <t>埤頭鄉運動公園暨休閒廣場綠美化工程</t>
  </si>
  <si>
    <t>員林鎮公所</t>
  </si>
  <si>
    <t>員林鎮舊百果山遊樂區旁閒置空間景觀營造工程</t>
  </si>
  <si>
    <t>二水鄉公所</t>
  </si>
  <si>
    <t>二水鄉第四公墓綠美化計畫</t>
  </si>
  <si>
    <t>和美鎮公所</t>
  </si>
  <si>
    <t>伸港鄉公所</t>
  </si>
  <si>
    <t>伸港鄉新市鎮公園休憩設施暨意象營造工程</t>
  </si>
  <si>
    <t>臺南市</t>
  </si>
  <si>
    <t xml:space="preserve">AB </t>
  </si>
  <si>
    <t>臺南市六甲區公所</t>
  </si>
  <si>
    <t>林鳳社區水域景觀改善計畫</t>
  </si>
  <si>
    <t>澎湖縣</t>
  </si>
  <si>
    <t xml:space="preserve">臺東縣 </t>
  </si>
  <si>
    <t>彰化縣</t>
  </si>
  <si>
    <t>A+B</t>
  </si>
  <si>
    <t>基隆市</t>
  </si>
  <si>
    <t>宜蘭縣</t>
  </si>
  <si>
    <t>建設處</t>
  </si>
  <si>
    <t>七堵區公所</t>
  </si>
  <si>
    <t>七美鄉公所</t>
  </si>
  <si>
    <t>106年度第一階段「城鎮風貌型塑整體計畫」輔導及審查會議</t>
  </si>
  <si>
    <t>五結鄉利澤老街周邊環境活化+利澤文化公園–利澤老街向海邊深度體驗整備計畫工程</t>
  </si>
  <si>
    <t>宜蘭市公所</t>
  </si>
  <si>
    <t>宜蘭市市民之森二期－市政文化生活綠園區</t>
  </si>
  <si>
    <t>文化局</t>
  </si>
  <si>
    <t>員山鄉鴨母寮地區閒置營區暨周邊景觀活化細部設計</t>
  </si>
  <si>
    <t>頭城鎮公所</t>
  </si>
  <si>
    <t>5</t>
  </si>
  <si>
    <t>104年度金門縣維護傳統建築風貌獎助計畫</t>
  </si>
  <si>
    <t>105年度金門縣維護傳統建築風貌獎助計畫</t>
  </si>
  <si>
    <t>金湖鎮公所</t>
  </si>
  <si>
    <t>金湖鎮吳村二營區空間活化再利用工程</t>
  </si>
  <si>
    <t>金城鎮公所</t>
  </si>
  <si>
    <t>金城鎮105年城鄉風貌颱風災損重建工程</t>
  </si>
  <si>
    <t>金沙鎮公所</t>
  </si>
  <si>
    <t>金沙鎮105年城鄉風貌颱風災損重建工程</t>
  </si>
  <si>
    <t>金寧鄉公所</t>
  </si>
  <si>
    <t>金寧鄉105年城鄉風貌颱風災損重建工程</t>
  </si>
  <si>
    <t>烈嶼鄉公所</t>
  </si>
  <si>
    <t>烈嶼鄉105年城鄉風貌颱風災損重建工程</t>
  </si>
  <si>
    <t>安樂區公所</t>
  </si>
  <si>
    <t>信義區公所</t>
  </si>
  <si>
    <t>6</t>
  </si>
  <si>
    <t>7</t>
  </si>
  <si>
    <t>8</t>
  </si>
  <si>
    <t>9</t>
  </si>
  <si>
    <t>10</t>
  </si>
  <si>
    <t>11</t>
  </si>
  <si>
    <t>臺東縣政府建設處</t>
  </si>
  <si>
    <t>卑南鄉公所</t>
  </si>
  <si>
    <t>關山鎮公所</t>
  </si>
  <si>
    <t>臺東縣關山鎮懷恩公園入口南側廣場環境改善計畫</t>
  </si>
  <si>
    <t>長濱鄉公所</t>
  </si>
  <si>
    <t>長濱鄉水岸生態景觀城鎮風貌型塑改善計畫</t>
  </si>
  <si>
    <t>臺東市公所</t>
  </si>
  <si>
    <t>台東市新興里天聖宮周邊環境公共設施改善計畫</t>
  </si>
  <si>
    <t>東河鄉都蘭觀海公園營造計畫第三期</t>
  </si>
  <si>
    <t>東河鄉公所</t>
  </si>
  <si>
    <t>東河鄉都蘭社區活動廣場設施改善工程</t>
  </si>
  <si>
    <t>106年度臺東縣社區規劃師及社區基本培力計畫</t>
  </si>
  <si>
    <t>延平鄉公所</t>
  </si>
  <si>
    <t>延平鄉櫻花步道保護區改善工程</t>
  </si>
  <si>
    <t>鹿野鄉公所</t>
  </si>
  <si>
    <t>跨域整合</t>
  </si>
  <si>
    <t>均衡城鄉發展推動方案-湖西鄉黃金海岸文化長灘計畫</t>
  </si>
  <si>
    <t>澎湖縣政府</t>
  </si>
  <si>
    <t>澎湖縣育林公園環境整治計畫</t>
  </si>
  <si>
    <t>文化長灘‧黃金雙環工程建置計畫</t>
  </si>
  <si>
    <t>106年度澎湖縣社區規劃師駐地輔導計畫</t>
  </si>
  <si>
    <t>106年度澎湖環境景觀總顧問計畫</t>
  </si>
  <si>
    <t>澎湖縣白沙鄉公所</t>
  </si>
  <si>
    <t>白沙鄉岐頭地景公園改善計畫</t>
  </si>
  <si>
    <t>澎湖縣西溪社區聚落風貌重現計畫</t>
  </si>
  <si>
    <t>澎湖縣西垵漁村農園環境營造計畫</t>
  </si>
  <si>
    <t>七美南滬港海岸綠帶生態環境營造計畫</t>
  </si>
  <si>
    <t>跨域整合建設計畫-澎湖最美麗海灣營造計畫</t>
  </si>
  <si>
    <t>山水美麗海灣休憩綠廊環境營造計畫</t>
  </si>
  <si>
    <t>鹿野鄉城鄉風貌整體型塑改善計畫</t>
  </si>
  <si>
    <t>卑南鄉初鹿二街周邊環境公共設施改善計畫</t>
  </si>
  <si>
    <t>106年度第一階段「城鎮風貌型塑整體計畫」輔導及審查會議</t>
  </si>
  <si>
    <t>序號</t>
  </si>
  <si>
    <t>縣市別</t>
  </si>
  <si>
    <t>提案單位</t>
  </si>
  <si>
    <t>類別</t>
  </si>
  <si>
    <t>案名</t>
  </si>
  <si>
    <t>計畫總經費
(元)</t>
  </si>
  <si>
    <t>申請中央補助金額
(元)</t>
  </si>
  <si>
    <t>地方配合款
(元)</t>
  </si>
  <si>
    <t xml:space="preserve">審查意見 </t>
  </si>
  <si>
    <t>備註</t>
  </si>
  <si>
    <t>高雄市</t>
  </si>
  <si>
    <t>水利局</t>
  </si>
  <si>
    <t>均B</t>
  </si>
  <si>
    <t>跨域整合計畫名稱
|
高雄市旗山、大樹區整合建設計畫</t>
  </si>
  <si>
    <t>跨B</t>
  </si>
  <si>
    <t>茄萣海岸環境工程(鎮海宮~興達港)</t>
  </si>
  <si>
    <t>跨域整合計畫名稱
|
二仁溪中下游水岸生活環境營造計畫</t>
  </si>
  <si>
    <t>都市發展局</t>
  </si>
  <si>
    <t>A</t>
  </si>
  <si>
    <t>社區規劃師及駐地輔導計畫</t>
  </si>
  <si>
    <t>環境景觀總顧問計畫</t>
  </si>
  <si>
    <t>合計</t>
  </si>
  <si>
    <t>綜合意見欄</t>
  </si>
  <si>
    <t xml:space="preserve">嘉義市 </t>
  </si>
  <si>
    <t>嘉義市政府都市發展處</t>
  </si>
  <si>
    <t>106年度嘉義市環境景觀總顧問計畫</t>
  </si>
  <si>
    <t>嘉義市政府環境保護局</t>
  </si>
  <si>
    <t>106年度嘉義市社區規劃師駐地環境改造計畫</t>
  </si>
  <si>
    <t>嘉義市政府文化局</t>
  </si>
  <si>
    <t>嘉義市政府文化局文化園區週邊綠美化第二期工程</t>
  </si>
  <si>
    <t>嘉義市政府工務處</t>
  </si>
  <si>
    <t>嘉義市世賢路(文化路至博愛路)植栽區環境設施改善工程</t>
  </si>
  <si>
    <t>嘉義市政府交通觀光處</t>
  </si>
  <si>
    <t>嘉義市蘭潭風景區根公園暨周邊人行步道景觀綠美化工程</t>
  </si>
  <si>
    <t>彰化縣政府</t>
  </si>
  <si>
    <t>106年度彰化縣環境景觀總顧問執行計畫</t>
  </si>
  <si>
    <t>106年度彰化縣社區規劃師駐地輔導計畫</t>
  </si>
  <si>
    <t>彰化縣天空步道節點空間設置工程</t>
  </si>
  <si>
    <t>社頭鄉清水岩溪周邊環境改善計畫</t>
  </si>
  <si>
    <t>埤頭鄉百寶村環境改善工程</t>
  </si>
  <si>
    <t>大城鄉公所</t>
  </si>
  <si>
    <t>大城鄉興山公園周邊環境景觀改善工程計畫</t>
  </si>
  <si>
    <t>埔心鄉公所</t>
  </si>
  <si>
    <t>埔心鄉陳厝厝水岸周邊公共空間、生活聚點串連營造計畫</t>
  </si>
  <si>
    <t>鹿港鎮公所</t>
  </si>
  <si>
    <t>鹿港建國路綠色軸線串連改善計畫</t>
  </si>
  <si>
    <t>福興鄉公所</t>
  </si>
  <si>
    <t>彰化縣福興鄉停車場(停八、停九)用地興建計畫</t>
  </si>
  <si>
    <t>員林市公所</t>
  </si>
  <si>
    <t>員林市至善公園暨周邊停車空間環境營造工程</t>
  </si>
  <si>
    <t>永靖鄉公所</t>
  </si>
  <si>
    <t>永靖鄉永南村陽光綠地計畫</t>
  </si>
  <si>
    <t>田中鎮公所</t>
  </si>
  <si>
    <t>田中鎮興酪路旁髒亂點綠美化計畫</t>
  </si>
  <si>
    <t>溪州鄉公所</t>
  </si>
  <si>
    <t>溪州鄉三條圳老日式宿舍改善計畫</t>
  </si>
  <si>
    <t>永靖鄉生態秘境-環境復育教育園區建構計畫</t>
  </si>
  <si>
    <t>秀水鄉公所</t>
  </si>
  <si>
    <t>秀水鄉番花路(144甲)景觀整體風貌重塑計畫</t>
  </si>
  <si>
    <t>芳苑鄉公所</t>
  </si>
  <si>
    <t>公所前廣場暨周邊空間改善計畫</t>
  </si>
  <si>
    <t>溪州鄉老樹園區暨兒童遊戲區改造計畫</t>
  </si>
  <si>
    <t>大城鄉休憩空間改善計畫</t>
  </si>
  <si>
    <t>埤頭鄉區域城鄉景觀節點再造計畫</t>
  </si>
  <si>
    <t>漁光島及龍崗聚落整體規劃</t>
  </si>
  <si>
    <t>創益新營台南市新營區整合建設計畫</t>
  </si>
  <si>
    <t>文化局</t>
  </si>
  <si>
    <t>官田區公所</t>
  </si>
  <si>
    <t>東山區公所</t>
  </si>
  <si>
    <t>善化區公所</t>
  </si>
  <si>
    <t>安定區公所</t>
  </si>
  <si>
    <t>下營區公所</t>
  </si>
  <si>
    <t>「築夢之溪」-竹溪親水綠廊營造計畫</t>
  </si>
  <si>
    <t>南投縣</t>
  </si>
  <si>
    <t>魚池鄉公所</t>
  </si>
  <si>
    <t>南投縣魚池鄉提申青龍山景點活動空間營造計畫工程</t>
  </si>
  <si>
    <t>仁愛鄉公所</t>
  </si>
  <si>
    <t>南投縣仁愛鄉發祥村瑞岩部落活動中心週邊環境改善工程</t>
  </si>
  <si>
    <t>竹山鎮公所</t>
  </si>
  <si>
    <t>南投縣竹山鎮桂林山水步道週邊休憩環境及景觀風貌營造計畫</t>
  </si>
  <si>
    <t>名間鄉公所</t>
  </si>
  <si>
    <t>南投縣名間鄉濁水地區環境綠美化第二期改善工程</t>
  </si>
  <si>
    <t>草屯鎮公所</t>
  </si>
  <si>
    <t>南投縣草屯鎮富寮里閒置空間活化再造工程</t>
  </si>
  <si>
    <t>桃園市</t>
  </si>
  <si>
    <t>工務局</t>
  </si>
  <si>
    <t>106年桃園市環境景觀總顧問服務計畫</t>
  </si>
  <si>
    <t>都市
發展局</t>
  </si>
  <si>
    <t>106年度桃園市社區規劃師駐地輔導計畫</t>
  </si>
  <si>
    <t>桃園市觀音地域行銷園區計畫-崙坪地景文化園區工程</t>
  </si>
  <si>
    <t>水務局</t>
  </si>
  <si>
    <t>桃園山豬湖生態教育園區發展計畫</t>
  </si>
  <si>
    <t>八德區茄明里兒二十七景觀綠美化工程</t>
  </si>
  <si>
    <t>楊梅民生池埤塘改造工程</t>
  </si>
  <si>
    <t xml:space="preserve">龜山區精忠段及陸光段景觀綠美化工程 </t>
  </si>
  <si>
    <t xml:space="preserve">老街溪上下游水岸風華再現整合建設計畫 </t>
  </si>
  <si>
    <t>楊梅區公所</t>
  </si>
  <si>
    <t>桃園市楊梅區富岡運動公園環境改善工程</t>
  </si>
  <si>
    <t xml:space="preserve">新街溪滿庭芳步道計畫 </t>
  </si>
  <si>
    <t>新竹市</t>
  </si>
  <si>
    <t>城市行銷處</t>
  </si>
  <si>
    <t>產業發展處</t>
  </si>
  <si>
    <t>民族公園景觀改善工程</t>
  </si>
  <si>
    <t>北區區公所</t>
  </si>
  <si>
    <t>水源國小</t>
  </si>
  <si>
    <t>水源國小食農創客圖書館聯外界面水圳活化整修及綠美化改善工程計畫</t>
  </si>
  <si>
    <t>都市發展處</t>
  </si>
  <si>
    <t>本案經檢討後，市府同意撤案。</t>
  </si>
  <si>
    <t>1.軌道側灌木修剪形式、草皮路肩設計宜妥善規劃。
2.本案請以總經費500萬元辦理。</t>
  </si>
  <si>
    <t>1.社區實作420萬，600萬70%符合計畫需求。
2.本案請以總經費600萬元辦理。</t>
  </si>
  <si>
    <t>1本案為第二期工程，請注意第一期與第二期銜接面之處理。
2.本案請以總經費400萬元辦理。</t>
  </si>
  <si>
    <t>1.本案請以簡易綠美化為原則。
2.本案編列植栽經費偏高；照明設施設計過量、既有公廁修繕費高達80萬元，請市府減量設計。
3.本案請以總經費400萬元辦理</t>
  </si>
  <si>
    <t>本案請檢討其必要性，且不符合城鎮風貌補助原則，本案撤案。</t>
  </si>
  <si>
    <t>1.原破損舖面為混凝土壓花，重新施作後之材質，請考量抗壓強度及易維護性。
2.本案請以總經費400萬元辦理。</t>
  </si>
  <si>
    <t xml:space="preserve">1.本案基地面積為2公頃，施作工項懸吊式平台應以100萬元以內編製。
2.本案請以總經費600萬元辦理。
</t>
  </si>
  <si>
    <t>新營區公所</t>
  </si>
  <si>
    <r>
      <t>1.動物園區內動線及與界外動線串連出入口，應妥善進行規劃。
2.</t>
    </r>
    <r>
      <rPr>
        <b/>
        <sz val="16"/>
        <rFont val="標楷體"/>
        <family val="4"/>
      </rPr>
      <t>本案經審查後，應以總經費2,000萬元辦理，惟經市府表示，因執行實際需要，擬以總經費4,000萬元辦理本案，新增2,000萬元請由市府自籌經費辦理(地方配合款共2,500萬元)，中央補助經費維持為1,500萬</t>
    </r>
    <r>
      <rPr>
        <sz val="16"/>
        <rFont val="標楷體"/>
        <family val="4"/>
      </rPr>
      <t>。</t>
    </r>
  </si>
  <si>
    <r>
      <t>1.磨抿石子座椅配合壘石護岸，重點節點設置即可。
2.芒草欄杆形式或材質應再檢討。
3.請市府說明高架地坪桌椅與磨抿石子之關係為何。
4.林木植栽視線範圍應疏剪。
5.本案設置240組照明燈具及100組磨石子座椅請說明必要性及合理性，應以減量設計為原則。
6.</t>
    </r>
    <r>
      <rPr>
        <b/>
        <sz val="16"/>
        <rFont val="標楷體"/>
        <family val="4"/>
      </rPr>
      <t>本案經審查後，應以總經費4,000萬元辦理，惟經市府表示，因執行實際需要，擬以總經費5,000萬元辦理本案，新增1,000萬元請由市府自籌經費辦理(地方配合款共2,000萬元)，中央補助經費維持為3,000萬。</t>
    </r>
  </si>
  <si>
    <r>
      <t>1.水景空間請確認後續維護管理可以自行負擔，再進行設置。
2.本案應運用低衝擊開發工法進行為宜。
3.停車場ㄇ字形區塊，應設置林蔭植栽提供遮蔭。
4.照明一式(共37座)編列66萬，經費編列偏高，應減量設計。
5.水景工程必要性之檢討，或後續維護管理之加強。
6.請補充後續維護管理策略，尤其對於設施例如水景及照明等之維護宜強化說明 
7.</t>
    </r>
    <r>
      <rPr>
        <b/>
        <sz val="16"/>
        <rFont val="標楷體"/>
        <family val="4"/>
      </rPr>
      <t>本案經審查後，應以總經費1,000萬元辦理，惟經市府表示，因執行實際需要，擬以總經費1,800萬元辦理本案，新增800萬元請由市府自籌經費辦理(地方配合款共1,050萬元)，中央補助經費維持為750萬。</t>
    </r>
  </si>
  <si>
    <r>
      <t>1.拆捈受損木棧道又新設木平台及階梯並不合宜，請市府就木棧道設置再檢討。
2.座椅設置20座宜減量檢討。
3.</t>
    </r>
    <r>
      <rPr>
        <b/>
        <sz val="16"/>
        <rFont val="標楷體"/>
        <family val="4"/>
      </rPr>
      <t>本案經審查後，應以總經費1,100萬元辦理，惟經市府表示，因執行實際需要，擬以總經費2,500萬元辦理本案，新增1,400萬元請由市府自籌經費辦理(地方配合款共1,675萬元)，中央補助經費維持為825萬。</t>
    </r>
  </si>
  <si>
    <t>1.本案過度設計，宜將太陽能相關設施減列。
2.圳旁之車棚應以林蔭植栽為宜。
3.圍牆拆除水渠邊矮綠籬之加強。
4.水車、太陽能取水等工項應檢討。
5.本案撤案。</t>
  </si>
  <si>
    <t xml:space="preserve">1.城鎮風貌的補助應以雇工購料及社區參與的實作改造為主軸，多鼓勵社區參與實作，並儘量利用資源回收再利用，市府所提施作點僅為10處，改善點數量應增加至12~15處。
2.社區規劃師培訓行之有年，社區營造的培訓應由台南市府的高度辦理全市型有關社區的培訓。
3.媒合學校人才參與社區營造立意很好，但比例應儘量降低，應以培養社區人員為主。
4.請注意材料工法之耐久性。
5.不應以年齡層(22-40)來區分有意願參與社區規劃的資格條件。
6.社規師的培力應有累積性以及經驗的傳承和模仿，以提高資源投入的績效。
7.本案請以總經費600萬元辦理。
</t>
  </si>
  <si>
    <t>1.儘量低度利用，保持既有防風林帶。
2.防風林下之路徑儘量縮短，設施宜簡易，並容易維護管理方式進行設計。
3.現有樹林茂密，不宜太多的移植工程，除符合林務局原則外，應作適度進行修枝剪葉，將部分空間打開，以策安全。
4.建議台南市府辦理樹木修剪培訓班，培養專業之修剪師，以為人材庫作準備。
5.本案於細部設計時，應邀請委員參與審查。
6.鄰近漁光路的既有圍牆拆除改造，應符合使用者的需求及動線。
7.林下空間帶為林務局管理之土地，也兼具防風及保安生態的功能，因此務必應以低度擾動、生態保育為主。
8.漁光島應有長期發展及開發方向的定位和釐清使用者來源，最主要的活動項目及設施以能滿足使用即可。
9.秋茂園的整理應盡量保持其林相的完整性，隱密維持神秘性也是一種吸引力。
10.本案請以總經費1,200萬元辦理。</t>
  </si>
  <si>
    <t>1.本案為第二期工程，請注意第一期與第二期銜接面之處理。
2.本案部分土地使用分區為保存區，請以設施減量為原則。
3.本案請以總經費450萬元辦理。</t>
  </si>
  <si>
    <t>1.請以卸鹽台保存再利用為基礎，進行基地的規劃設計。
2.本案請以規劃設計含工程(A+B類)辦理，總經費為130萬元。</t>
  </si>
  <si>
    <t>中央補助數
(元)</t>
  </si>
  <si>
    <t>1.不建議採用透水磚，請改用其他耐久易維管材料。
2.植栽單價偏高，灌木量太多，高壓混凝土磚建議改其他材質。
3.本案請以總經費630萬元辦理。</t>
  </si>
  <si>
    <t>1.本案使用分區為文小二，應以簡易綠化為主，可增加一些體健設施，步道以AC(不得施作彩色AC)及草皮等為主。
2.綠籬步道不宜太寬，請修正。
3.台糖舊鐵路第二期建議補助，但應以生態綠化為主要原則。
4.本案請以總經費350萬辦理。</t>
  </si>
  <si>
    <t>1.本案應以舊的台糖鐵路為主要的人行步道及自行車道的範圍。
2.不建議採用透水磚，請改用其他較耐久之材料。
3.喬木數量過密，灌木過密，植裁運費、養護費、雜費請列種植費內。
4.保留歷史遺蹟和記憶整建為人行及腳踏車道，其他以簡易綠美化為主。
5.本案請以總經費500萬元辦理。</t>
  </si>
  <si>
    <t>1.擋土牆請配合場地地形，審慎檢討，並減量設計
2.懸吊步道平台，建議以RC仿作，DECK方式施作，欄杆建議以扁鐵施作。
3.高壓混凝土磚，今年度不准再採用，不耐久且維管困難。
4.原木平台請改為RC仿木材質，欄杆則採用扁鐵欄杆。
5.建議將環保署污水整治部份附帶列明。
6.本案請以總經費4600萬元辦理。</t>
  </si>
  <si>
    <t>1.本案請加強修枝剪葉、加強排水，以生態綠化、簡易休憩設施來改善，並將賜齡公園一併納入改善。
2.入口牌不需要施作，請刪減該工項。
3.本案請以總經費360萬元辦理。</t>
  </si>
  <si>
    <t xml:space="preserve">1.市府與水利署協調都市排水之改造值得鼓勵，惟設計手法應更自主化，並以生態工法增加河川生物多樣性，可參考屏東萬年溪之設計手法。
2.請景觀總顧問說明市府跨局處的協調過程，以及景觀規劃構想。
3.渠岸被占用之違章如何處理，請市府再補充說明。
4.護岸塑造並未考慮綠美化之融合，故有很多無法融入的結點，請市府再檢討其設計手法。
5.景觀預算每米要3萬元，其工程主要花費在欄杆、格柵、樹穴等項，與軟化環境背道而馳，請再檢討。
6.所提構想左側要另增棧道，右側要在地界線以格柵區隔之工法與本計畫補助原則相左，請檢討修正。
7.懸臂景觀步道視野為民間建築背(後)面(鐵皮、違建)，宜加強路廊周邊視野環境清理。
8.河道兩岸建築立面翻轉、河畔人行道打通、違建拆除改善等將影響本案執行成效，請市府妥善規劃。
9.鋼板樹穴、護岸欄杆，地景裝置等經費編列應再減量修正。
10.本案請以總經費3,600萬元辦理。
</t>
  </si>
  <si>
    <r>
      <t>1.未來之設計應考量海岸管理之精神。
2.養殖管溝，是否非補助項目請再釐清。
3.燈具照明重點(節點)地區施作即可，其餘減量設計。
4.矮牆、階梯式花台、L型溝，各式材質舖面應再檢討設置必要性。
5.應加強海岸環境路廊周邊環境管線清理。
6.</t>
    </r>
    <r>
      <rPr>
        <b/>
        <sz val="16"/>
        <rFont val="標楷體"/>
        <family val="4"/>
      </rPr>
      <t>因本計畫範圍都市計畫尚未變更，私有用地尚未徵收(未來拆遷抗爭勢必難免)，106年度是否能施工尚有疑義，106年度應無法進行工程施作，請市府撤案。</t>
    </r>
    <r>
      <rPr>
        <sz val="16"/>
        <rFont val="標楷體"/>
        <family val="4"/>
      </rPr>
      <t xml:space="preserve">
</t>
    </r>
  </si>
  <si>
    <t xml:space="preserve">1.工項二「社造點施作經費」市府已另行編列，請市府將自編之項目應一併列入申請資料中，以符合社區營造施作經費需佔總經費70%之原則。
2.處數不足，特色空間改造每處50萬偏高，請增多設造點之數量。
3.工法及材料選擇，應與營建署審查工程類之方法趨於一致(例如步道以透水工法舖高壓混凝土磚會有下陷等維護管理問題。
4.社區營造應加強社區環境清理及採用永久性社區工程材質。
5.社區綠地及滯水功能亦應併同考量。
6.本案請以總經費600萬元辦理。
</t>
  </si>
  <si>
    <r>
      <t>1.拆除擋土牆新建大階梯，此將增加障礙路徑，請再檢討其規劃。
2.</t>
    </r>
    <r>
      <rPr>
        <b/>
        <sz val="16"/>
        <rFont val="標楷體"/>
        <family val="4"/>
      </rPr>
      <t>本案經審查後，應以總經費1,000萬元辦理，惟經市府表示，因執行實際需要，擬以總經費1,500萬元辦理本案，新增500萬元請由市府自籌經費辦理(地方配合款共750萬元)，中央補助經費維持為750萬。</t>
    </r>
  </si>
  <si>
    <t>中央補助數
(元)</t>
  </si>
  <si>
    <t>南投縣政府</t>
  </si>
  <si>
    <t>107年度南投縣景觀總顧問計畫</t>
  </si>
  <si>
    <t>107年度南投縣社區規劃師駐地輔導計畫</t>
  </si>
  <si>
    <t>1、本案以修繕整理為主。
2、新增棧道及仿石板步道對景觀及水保之衝擊應審慎評估，建議能避免就不要做。
3、新設棧道恐擾動目前植裁良好之邊坡，建議刪除，以改善目前動線之可行性為優先。
4、改善排水條件，路徑鋪面材質。
5、原有花台保留之必要性，請檢討!最好是植栽花木下地發根，生育才能較佳。
6、停車場下陷之高壓磚，汽車出入口動線鋪面連鎖磚，請拆除改為AC舖面，並做好排水設施。
7、高壓磚鋪面拆除後可再利用。
8、邊坡安全水土保持為優先，施作棧道之必要性及適宜性，請再檢討之。
9、欄杆以方型綱管施做維養不易，建議改為扁鐵欄杆。
10、觀眾平台有破壞原有邊坡之虞建議刪除。
11、本案匡列總經費300萬。
12、審查意見回應表，請註明修正頁次。重申本年度中央補助比例南投縣80％。</t>
  </si>
  <si>
    <t>1、原有構造，如有龜裂或損壞，請先行修補。
2、座椅年久失修、損壞，座椅請勿再用廠商現成的產品，新設靠背座椅1組22,000元，應朝自然性材料為主，建議採山區石材施作。
3、戶外傢俱可以就地取材，天然塊岩，運用部落傳統之手工藝打製。
4、建議座椅入口緊急等設施應由社區參與，運用部落人力自主營造。
5、沉砂池同邊已有綠化，提必要性說明不足。
6、優先建設單邊人行空間，以簡易易維護思考有效界定人行步道。
7、不要採用景觀植物，改用造林樹種，與山區自然環境景觀比較能和諧相容。
8、入口意象以壓克力板施作不宜，建議由原住民之石材、木雕等較有風貌呈現。
9、入口牆面美化使用馬賽克磚，黏不住且不耐久，建議只需將現場植物延伸覆蓋即可，至多以辟荔種植即可。
10、喬木新植之必要性請再考慮，週邊已相當茂密似乎無需再種植。
11、現況樹木尚有許多，建議修枝剪葉。
12、全案可以4個節點100萬朝社區規劃師方向整理及美化即可，並納入整體社規師循正常程序辦理。
13、本案匡列總經費100萬，以社區規劃師辦理。
14、審查意見回應表，請註明修正頁次。重申本年度中央補助比例南投縣80％。</t>
  </si>
  <si>
    <t>1、混凝土路面刷毛，在適當距離(約3公尺)設置伸縮縫，以避免龜裂。
2、景觀平台，以原生材料為主。
3、本案請補充說明定位及串聯。
4、入口小橋處欄杆無需施作，以綠籬設置不必再設欄杆。
5、休憩平台請勿用仿木等方式，建議以平整地面做整地即可。
6、新設RC步道請注意排水及伸縮縫等問題。
7、休憩座椅10座，不到500公尺的距離，建議減量，擇重點位置配置。
8、恐以garden farm的最好手法營造荷花園周邊景觀風貌。
9、460m長步道，放置但座椅太多，請減量。
10、現況過去似已有設施，但使用率不高，淹沒於荒野維管不良，考量維管能量之設計手法，建議社區協會認養及參與營造，比較能永續維管。
11、休憩座椅單價偏高，仿木平臺建議不做。
12、路口板橋建議量體減少。
13、如無車輛通行，步道以簡易之石板。
14、桌椅請放在林蔭下。
15、本案匡列總經費230萬。
16、審查意見回應表，請註明修正頁次。重申本年度中央補助比例南投縣80％。</t>
  </si>
  <si>
    <t>南投縣竹山鎮公所路綠帶及竹山公園設施改善工程計畫</t>
  </si>
  <si>
    <t>1、行道樹以複層植栽來施作。
2、本案匡列總經費100萬。
3、審查意見回應表，請註明修正頁次。重申本年度中央補助比例南投縣80％。</t>
  </si>
  <si>
    <t>1、基地動線鋪面工程均已施作，不宜再增加不透水鋪面。
2、應以綠化為優先。
3、夜間使用率不高，建議景觀高燈數量減少。
4、本案匡列總經費250萬。
5、審查意見回應表，請註明修正頁次。重申本年度中央補助比例南投縣80％。</t>
  </si>
  <si>
    <t>1、請考量維管能量進行設計，不宜太複雜。
2、湧泉資源應妥善運用。
3、綜合開放廣場，可以作成開放草坪綠地，配合順坡減量施作。
4、廣場可以整地順坡至現有水溝即可，不必做擋土牆。
5、儘量不要設置坡坎，改採成順坡的草坪綠地。
6、本案匡列金額400萬。
7、審查意見回應表，請註明修正頁次。重申本年度中央補助比例南投縣80％。</t>
  </si>
  <si>
    <t>水里鄉公所</t>
  </si>
  <si>
    <t>南投縣水里鄉水里車站(東)美綠化(第二期)工程</t>
  </si>
  <si>
    <t>1、倉庫周邊請補植灌木綠美化。
2、本案匡列金額265萬。
3、審查意見回應表，請註明修正頁次。重申本年度中央補助比例南投縣80％。</t>
  </si>
  <si>
    <t>1、施做部份調整為680萬(約71%)參與社區處數20處增加至25處。
2、本案匡列總經費950萬，重申本年度中央補助比例桃園市65％。</t>
  </si>
  <si>
    <t>1、榕樹木平臺、遺跡庭園平臺、木棧道維管不易，應考量其他耐久材質。
2、停車場建議ㄇ型林蔭設計。
3、暗溝以卵石鋪設之設計不宜，請檢討。
4、基地區位及現況資源良好，再生利用具高度效益。
5、未來以OT方式委外經營，支持較細緻的設施施作。
6、景觀涼亭、兒童小木屋，可予刪除。
7、聯絡景觀橋應減量。
8、東側折線式步道，應配合現有植物生長規則動線，並以曲線代替折線。
9、步道路緣石，在公園內較不適當，請改以鋼板區隔方式。
10、植裁座椅、擋土牆建議刪除。
11、投光燈數量太多，應予減少。
12、4,300萬辦理。
13、F2壓花舖面單價偏高。
14、入口迴廊建刪除。
15、開放式圍籬之功能何用?建議改綠籬。
16、自然景石請減少。
17、景觀座椅，長椅單價偏高。
18、托兒所遊處器材4座，數量減少2座。
19、維護管理之養護工作，請列植栽費內。
20、榕樹木平台建議刪除。
21、本案匡列總經費4,300萬。
22、審查意見回應表，請註明修正頁次。重申本年度中央補助比例桃園市65％。</t>
  </si>
  <si>
    <t>1、高燈生態區太陽能燈18盞，建議減少。
2、簡易照明一式65萬偏高。
3、補舖AC厚度請達8公分以上，以應台灣多水氣候。
4、本案屬生態園區除必要服務設施外，儘量避免對基地造成擾動。
5、著重環境整理與濕地復育。
6、未來停車動線及停車場設置要有因應措施。
7、定位為生態園，人工蓮花池基地建議改為生態池。
8、鋼構橋之費用偏高。
9、本案匡列總經費2650萬。
10、審查意見回應表，請註明修正頁次。重申本年度中央補助比例桃園市65％。</t>
  </si>
  <si>
    <t>1、休憩座椅8座請減作。
2、本案匡列總經費250萬。
3、審查意見回應表，請註明修正頁次。重申本年度中央補助比例桃園市65％。</t>
  </si>
  <si>
    <t>1、同意辦理，建議透過協商私人土地串連光復圳2-3號埤塘與伯公岡公園。
2、PC壓花地坪，單價偏高。
3、本案匡列總經費500萬。
4、審查意見回應表，請註明修正頁次。重申本年度中央補助比例桃園市65％。</t>
  </si>
  <si>
    <t>1、涼亭設置之必要性，植栽替代性檢討，座椅4座建議減量。
2、以公園新設補助標準經費為330萬。
3、本案匡列總經費330萬。
4、審查意見回應表，請註明修正頁次。重申本年度中央補助比例桃園市65％。</t>
  </si>
  <si>
    <t>1、景觀木平台，節點空間指示牌、仿木護欄建議用綠籬替代。
2、散步道宜有草皮路肩設計。
3、跨河便橋暫不施作。
4、仿木欄杆施作位置不明確。
5、景觀吊橋不屬城鄉風貌補助範圍。
6、本案匡列總經費1600萬。
7、審查意見回應表，請註明修正頁次。重申本年度中央補助比例桃園市65％。</t>
  </si>
  <si>
    <t>1、解說亭、休憩座椅25座、指示牌設施8處，請減量。
2、本基地原為都市計畫文小二段預定地，同近年學童人口趨緩，建議先以簡易綠美化改善閒置空間。
3、依標準核360萬。
4、本案匡列總經費360萬。
5、審查意見回應表，請註明修正頁次。重申本年度中央補助比例桃園市65％。</t>
  </si>
  <si>
    <t>1、景觀燈(35盞)，兩側懸伸步道，水圳堤頂步道欄杆，大樹座椅造型木座台，景觀花架等必要性與減量。
2、市府自行撤案。</t>
  </si>
  <si>
    <t>高雄市</t>
  </si>
  <si>
    <t>那瑪夏區公所</t>
  </si>
  <si>
    <t>那瑪夏區森林公園周邊環境改善及美化</t>
  </si>
  <si>
    <t xml:space="preserve">      </t>
  </si>
  <si>
    <t>臺中市</t>
  </si>
  <si>
    <t>都市發展局</t>
  </si>
  <si>
    <t>106年度臺中市環境景觀總顧問計畫</t>
  </si>
  <si>
    <t>106年度臺中市社區規劃師駐地輔導計畫</t>
  </si>
  <si>
    <t>1.實做1500萬元。
2.實做75%，相關行政作業費應再下修至400萬元。
3.期末報告書編列單價偏高，請於修正計畫書時一併修正。                                                                                                                                                            4.經費需求表編號肆：社區風貌整體計畫提案作業單位以社區/組，單價編列5萬元，共4組編列20萬元，性質為何？是否為提案獎勵金，如為提案獎勵金，建議由市府負擔。                               5.獎勵金應於設定點之經費（400萬元）內編納，不宜額外編列。工程費用應是70%以上，不能將獎勵金及營造成果冊放在工程費用內，行政費用應核實編列，不宜因補助費增加而成比例倍數增加。                                              6.社區規劃諮詢勘驗小組作業數量75處，社區風貌整體計畫提案僅編數量為4（社區/組），勘驗諮詢和提案數量落差太大？請釐清或修正。                                 7.調整經費分配之合理性，平均補助作法不適宜，依案件成熟度應有補助排序，可考慮走競爭性概念，經費調整除可鼓勵社區提案，施作處所亦應增多。                         8.以實做75%，相關行政作業費400萬元，工程實做應達1500萬元，核定1900萬元。</t>
  </si>
  <si>
    <t>建設局</t>
  </si>
  <si>
    <t>后里區三豐路人行道路景觀綠美化工程</t>
  </si>
  <si>
    <t>1.人行道10CM厚混凝土，底層點焊鋼絲網，每10M設置伸縮縫切割至底層，縫隙以EPOXY，並加邊緣界石。
2.為均衡城鄉案原則予以支持，依工程單價採準核計。
3.人行步道15CM太厚，請為10CM，接點焊鋼絲網。
4.本案請景觀總顧問團隊，加強定期督導審查，以提昇工程品質。
5.本案計畫書無基地範圍與計畫範圍，但簡報資料有，請改善資料完整性。                                               6.匡列400萬。</t>
  </si>
  <si>
    <t>第二工務大隊</t>
  </si>
  <si>
    <t>豐原區三豐路(929巷口至國豐路)人行道綠美化工程</t>
  </si>
  <si>
    <t>1.人行道10CM厚混凝土，底層點焊鋼絲網，每10M設置伸縮縫切割至底層，縫隙以EPOXY，並加邊緣界石。
2.為均衡城鄉案原則予以支持，依工程單價標準核計。
3.人行步道15CM太厚，請為10CM，接點焊鋼絲網。
4.本案請景觀總顧問團隊，加強定期督導審查，以提昇工程品質。                                             5.本案計畫書無基地範圍與計畫範圍，但簡報資料有，請改善資料完整性。
6.匡列350萬。</t>
  </si>
  <si>
    <t>水利局</t>
  </si>
  <si>
    <t>海綿城市教育園區建置計畫</t>
  </si>
  <si>
    <t>1.補充海綿城市之整體規劃，內容及效益論述。
2.先同意450萬元，作為雨水花園體驗區部份。
3.本案先執行雨水花園分項計畫450萬。
4.應再補充資料，對於施作區位及土地使用取得尚未有明確位置。                                               5.本案因用地取得及施作位置不明，建議確定位置並取得用地於後續再行辦理提案。</t>
  </si>
  <si>
    <t>萬豐國小</t>
  </si>
  <si>
    <t>霧峰區萬豐國小學區周邊整體整合改善計畫</t>
  </si>
  <si>
    <t>烏日國中</t>
  </si>
  <si>
    <t>臺中市烏日國中通學步道改善工程</t>
  </si>
  <si>
    <t>外埔區公所</t>
  </si>
  <si>
    <t>外埔國小圍牆沿路綠美化</t>
  </si>
  <si>
    <t>1.本案施作範圍為區公所，為何案名以外埔國小審查，請調整釐清，依圖說計畫範圍。                                            2.區公所外現有喬木應予保留，經費調整為220萬。
3.灌木請修正60公分以上之高度，看板位置可能不恰當，影響道路(人行道)之動線。
4.灌木應以成樹為主，並拉二枝刺鐵絲固定，無需再做格網。
5.校內外有高差位置，不拆除上半部圍牆，改以複層植栽方式在校園內側種綠籬方式處理。                        6.土建工程編列152萬，但簡報資料僅有植栽美化、移除及新植喬木。                                         7.本案核定以200萬元辦理。</t>
  </si>
  <si>
    <t>西屯區公所</t>
  </si>
  <si>
    <t xml:space="preserve">AB </t>
  </si>
  <si>
    <t>西屯區下石碑溪親水綠廊營造及生態綠美化計畫</t>
  </si>
  <si>
    <t>1.欄杆採用扁鐵。
2.配合已完成人行道重新整修護欄，同意辦理。
3.同意，材料擬修正為扁鐵欄杆、及壓花地坪。
4.以扁鐵欄杆方式處理。步道及人車動線區隔外，亦請設計單位考量沿線植栽與步道耐久性配合。未損壞部份可不用更換。                                               5.汰換未損壞之不銹鋼欄杆之後續處理？請補充說明。         
6.設計理念是將舊護欄外推至河堤邊，請注意步道駁坎與新設欄杆之高差。
7.本案核定250萬元。</t>
  </si>
  <si>
    <t>忠信國小</t>
  </si>
  <si>
    <t>遇見，綠色美學C2C 學習型步道暨點亮串聯整合計畫</t>
  </si>
  <si>
    <t>1.以林森路學校大門段施作，五廊街騎樓段暫不施作
2.五廊街騎樓地已可供安全通行，建議刪除工項。
3.五廊街步道狀況良好又穩定，不宜增設綠美化及相關設施。
4.林森路全面美化含校門口之美化處理。
5.騎樓段無法施作應予刪除外，燈光工程亦不宜過於炫目浮誇。
6.以350萬辦理林森路校門口段，藝術變電箱彩繪經費概估表未編列，是否可採社區營造方式處理？
7.騎樓區不建議施作，林森路比照柳川西路模式處理。
8.本案設計完成，請先邀集中央委員是否符合上列意見，本案核定350萬元。</t>
  </si>
  <si>
    <t>西區公所</t>
  </si>
  <si>
    <t>西區五權園道生態綠廊環境改善計畫</t>
  </si>
  <si>
    <t>1.本案刪減經費為200萬。
2.不宜全線矮牆拆除重做，只需多設開口解決。           3.計畫書第12頁設計理念各入口，欲達到現行無障礙坡道1：12之標準，是否可行？或是考量地面高差，另擇較為適合處做調整。                                           4.西側基地配置透水鋪面，是否能確實透水？後續養護及整理應如何辦理，請補充說明。                         5.在西側A基地設置高250公分柱形立體綠化裝置，後續養護如何辦理？是否有足夠人力持續維護。                   6.計畫書內列設置休憩空間，但並無於經費概估編列，請修正。
7.本案核定以200萬元辦理。</t>
  </si>
  <si>
    <t>1.面積15公頃，匡列1700萬作詳細規劃，設計、監造、施工。
2.建議先匡列1700萬元，細部設計需請幾位委員再審，視其必要性及合理性。
3.育林公園包括生態景觀公園區與自然保留區，建議依整體規劃設計構想進行基本設計再提細部設計。
4.照案通過，請依計畫總經費額度先辦理規劃設計之後，再請委員協審通過後再辦理發包作業。規劃、設計後依實結算。
5.基地處理需於本案規劃設計完成前完成。
6.計畫內容，除整體規劃設計構想外，請增列規劃設計原則，包括材料之使用原則。                             7.生態浮島項目請刪除。生態景觀公園區，經縣府表示仍有少數公墓，請儘速辦理遷葬。                          8.照明工程在維持安全照度前提下，應以間接照明或採最低照度進行配置，並考量後續照明燈具易於維修更換。                                        9.計畫書第13頁生態式停車場所指為何？請補充說明？
10.以1700萬元編列。並請提供基本設計圖說。</t>
  </si>
  <si>
    <t>1.本案類別原申請規劃類案件，經費需求150萬。本案辦理山水沙灘綠帶環境營造規劃，縣府調整為(A+B)類案件。                                                       2.本案初步規劃為（1）照明營造、燈具改善（2）步道動線及解說系統強化(3)基礎服務設施優化（4）停車場空間改善。                                               3.本案請重新整理工項及盤點需求後，依補助經費核實修正計畫書報署備查。                                    4.本案核定(A+B）400萬元。</t>
  </si>
  <si>
    <t>連江縣</t>
  </si>
  <si>
    <t>106年度連江縣社區營造計畫</t>
  </si>
  <si>
    <t>1.工程實做部份應達7成之外，核實3成行政費用。
2.社區活動等書面資料勿過度印製，可善用網路資源。                                          3.請調整經費分配之合理性，平均補助90萬的作法不適宜，依案件成熟度應有補助排序，可考慮走競爭性概念，經費調整除可鼓勵提案，施作處所亦應增多。                  4.軟體部份應和產業做連結配合，
5.社造雇工購料5處，每處90萬不恰當，應以30~50萬搭配增加施作處。
6.實做部份應以70%以上不含獎金，製作費用應以純工程為主，70%為下限。獎勵應由縣府另行處理
7.提案獎勵金並無不妥，建議以先期提案，以作業費每案5000元，經審查同意再補助全額。
8.實做以40~90萬元，建議施作應增加。
9.社規師項目是否縣市獨立作業或增於景觀總顧問團隊之合併條件。
10.獎勵金應於設定點之經費內編納，不宜額外編列。
11.工程費用應是70%以上，不能將獎勵金及營造成果冊放在工程費用內，行政費用應核實編列，不宜因補助費增加而成比例倍數增加。
15.總顧問費用擴充1/4，社區環境改造提案獎勵金，建議由縣府負擔。社區營造成果手冊請納在30%內。
17.總額以495萬元編列(含總顧問75萬元)，請縣府依實際需求務實分配。
18.變造工程費用不宜包括提案獎勵金及工作成果冊，請撤除之。
19.建議以景觀總顧問辦理契約後續擴充，兼辦社區規劃師輔導。並增加實作處數，以50-90萬分級補助。本案核定495萬元（應補助6處社區），75萬補助景觀總顧問兼辦社區營造輔導費用。</t>
  </si>
  <si>
    <t>馬祖之心－軍事地景閒置空間再利用之芙蓉澳灣區特色空間營造計畫</t>
  </si>
  <si>
    <t>1.本案為海洋試驗所，週旁沙灘、廣場面積約一公頃。配合週邊場域，未來觀光具有潛力。                                         2.本案以村落為主體，結合歷史題材、特殊自然物種、教研資源、社區人力等等，塑造富教育意義的觀光、產業、體驗複合空間。                                                                       3.整體環境型塑原則，除呈現馬祖戰地特色，且應納入生物棲地緩衝區之思維。勿過度水泥化。                              4.建議以複層植栽為配置原則：馬祖地區原生種或適生濱海植栽為選種原則，且應避免強勢外來種植物。5.本區建築外觀營造，仍應保存地方聚落地景元素，相關基礎設備接頭端（如：水、電）及立面的整理、修飾、裝飾，並留設適當使用空間，應與周邊環境結合。                                          6.本案空間環境整備，鋪面首要考量為簡易，且易修護之材料。                                         7.海岸圍牆上的望海亭考量建材為地方海岸常見漂流木，後續施作點及沙灘等維管與修繕可導由地方居民能量協力維護管理。                            8.海岸圍牆上的望海亭應能提供遮蔭效果（需參照日照投影、角度）。                              9.本案步道、廣場整體施作及望海亭施作及沙灘周邊環境整備並兼具結合產業及地方特色，核定補助900萬元。</t>
  </si>
  <si>
    <t>跨域整合計畫推動方案</t>
  </si>
  <si>
    <t>106年度南竿特色造村創產計畫</t>
  </si>
  <si>
    <t>1.本案為為舊營區整理、面積約0.85公頃。配合照明工程、步道系統建置、既有建築再利用等方式，配合未來縣府老酒產業，進行舊營區活化再生。                                         2.本案為跨域案件（馬祖之心）結合軍事地景及地方老酒文化產業，本案與第7案併案，原則支持。
3.馬祖因屬離島地區，植栽存活較困難，請注意栽種種類以利日後管理維護。另本案利用階梯及坡道設施串連整體營區空間，配合山坡地形樣貌及串連聯外道路等請以土方平衡為整地原則。
4.本案以開創馬祖特色主體與地方產業利用原本環境特性為特色。提昇深度觀光價值，結合系統性保存軍事空間與傳承戰地文化遺產等，導入馬祖地方老酒產業創造觀光、體驗的複合空間，值得肯定。              5.建議以複層植栽為配置原則：馬祖地區原生種或適生濱海植栽為選種原則，且應避免強勢外來種植物。6.計畫書第24頁，對灌木、喬木及植被等，建議未來給水及澆灌系統做整體規劃設計時利用營區高低差部分做基地保水，以涵養水源及避免逕流造成表土流失。                                          7.建築物既然做為供公眾使用之用途，請確認結構安全無虞後再行活化利用。
8.營區除步道及人車動線區隔外，亦請設計單位考量沿線無障礙設施（停車動線、無障礙坡道、廁所等）其設置應符合內政部最新規範。                  9.在維持安全照度前提下，應以間接照明或採最低照度進行配置，並選用低耗能光源為主，並考量後續照明燈具易於維修更換。                            10.本案營區建物補強修繕（牆面、漏水等）、聯外道路興建整理、營舍環境整備，整地及髒亂環境清整、給水及排污水預埋管路工程等階梯、步道、廣場整體施作及照明施作及植栽種植及營舍週邊環境整備，核定補助1,880萬元。</t>
  </si>
  <si>
    <t>北竿鄉公所</t>
  </si>
  <si>
    <t>芹壁村落意象、服務公設完善化暨山城地景維護風貌整備計畫第三期</t>
  </si>
  <si>
    <t>均衡城鄉發展推動方案</t>
  </si>
  <si>
    <t>北竿鄉塘岐周邊環境改善工程</t>
  </si>
  <si>
    <r>
      <t>1.屋面漏水重新整修為該計畫之最大之經費，符合補助條件否請釐清?防水整修請確認可執行性?建築物屋頂防水，材料及工法是否有效？宜審慎評估先行試作後再決定較妥。
2.有3個申請項目要審慎處理：
a社區總體營造活動為何？
b中正堂屋頂漏水改善，以此設計漏水機率高。
c簡易雨水回收系統為何？堪用年限？                                  本案並建議不宜以都會型之改善方式做設計。             3.圖號</t>
    </r>
    <r>
      <rPr>
        <b/>
        <sz val="16"/>
        <rFont val="標楷體"/>
        <family val="4"/>
      </rPr>
      <t>LA-02</t>
    </r>
    <r>
      <rPr>
        <sz val="16"/>
        <rFont val="標楷體"/>
        <family val="4"/>
      </rPr>
      <t>標示閒置空間3D彩繪由社區參與，社區是否有能力？是否應由社區規劃師經費支應？請釐清。                                          4.依計畫中正堂屋頂防水施作完成後，圖號</t>
    </r>
    <r>
      <rPr>
        <b/>
        <sz val="16"/>
        <rFont val="標楷體"/>
        <family val="4"/>
      </rPr>
      <t>LA-03</t>
    </r>
    <r>
      <rPr>
        <sz val="16"/>
        <rFont val="標楷體"/>
        <family val="4"/>
      </rPr>
      <t>將於上方種植蔬菜，計畫書所示因建物老舊結構和設備都有待改善，除外觀及屋頂漏水外，請重新檢討建築物活載重及結構安全，避免再次漏水或影響建築物之公共安全。　　　　　　　　　　　　　　　　　　　　　　　5.馬祖因屬離島地區，植栽存活較困難，請注意栽種選種以利日後管理維護。　
6.商家風燈意象美化，未來維修管理是否易於維護？7.本案核定補助400萬元。</t>
    </r>
  </si>
  <si>
    <t>坐在樹下聽西莒戰地與生活的故事--西莒聚落空間環境提升計畫</t>
  </si>
  <si>
    <t>105年度南竿特色造村創產計畫(105年度匡列之工程部分)</t>
  </si>
  <si>
    <t>1.本案與第3案併案。</t>
  </si>
  <si>
    <t>1.本案共計15筆土地約6500平方公尺，其中10筆據計畫書第3頁所載，為私人土地提供七美鄉公所無償使用，請補附土地同意書。                                         2.計畫書第17頁執行期程與實際不符，請修正。         3.本案簡報內容有完整設計圖說且申請計畫類型為B類，但計畫書內計畫性質為(A+B)類，是否應修正為B類？請釐清。另請送署辦理計畫書備查時，請檢附完整計畫書圖。                                  4.計畫書施作範圍與簡報資料不符，請修正內容。        
5.簡報資料施作位置設計圖B，內容為木棧道、木欄杆修繕，是否符合耐久原則？請調整。                        6.本案核定經費400萬元</t>
  </si>
  <si>
    <t>1.西安社區空間環境建議納入社區規劃師計畫。
2.西安社區空間環境建議併入社區營造。
3.請多使用在地資材及營造技術，營造有地方性的景觀風貌，勿過多人工設計。
4.澎湖因屬離島地區，植栽存活較困難，請注意栽種種類以利日後管理維護。                                   5.請以當地原生種或適生濱海植栽為選種原則，另對新植栽維護及植被等，未來請由社區維護管理。                  
6.社區意象1式6萬？請補充說明？                     7.解說設施1式15萬？請補充說明？                     8.簡報資料內容鋪面維護單價與數量，乘積有誤。
9.簡易石材步道施作請配合社區意象營造地方特色。
10.本案核定400萬元。</t>
  </si>
  <si>
    <t xml:space="preserve">1.多運用多肉旱生植物群落發揮地景公園獨特風貌的景觀。
本案面積既有修復綠美化面積6291平方公尺、堤岸空間約2000平方公尺。
2.計畫書說明為拆除混凝土涼亭改建為仿木涼亭。但預算經費編列為亭子整建，請統一用語。
3.環境整理及拆除清運編列預算為44萬，亭子整建為43萬5,000元，拆除清運費用與新建預算接近，請釐清。                                          4.照明工程施作位置不明。                            5.在維持安全照度前提下，應以間接照明或採最低照度進行配置，並選用低耗能光源為主，並考量後續照明燈具易於維修更換。                                           6.預定工作項目有步道、設施整修等項目，經費需求表未編列，請補充或釐清。                                 7.計畫書請補充碉堡整理及解說製作詳細工項為何？
8.經費需求表內項次壹、發包工程費：有一工項為「社區創造」所指為何？請補充說明。                                      9.閒置空間綠化請選用當地原生種或適生濱海植栽為選種原則，且易於養護為原則。宜以耐候及在地植物為準再行檢討減量。防砂設施、咕咾石可增強地方特色元素要妥為運用。                                               10.「社區創造」該工項編列30萬元，如為社規師可輔導規劃項目，建議由社規師部份支應。不宜編列為直接工程費。                                          11.本案預定工作項目：（1）清理雜木、並重現碉堡景觀。（2）增設階梯及防風、防砂設施（3）拆除混凝土涼亭，改建為仿木涼亭（4）植栽整理、步道設施整修。以上核定總經費500萬元。 </t>
  </si>
  <si>
    <t>1.實作請修正為總經費70%，金額實作金額應達525萬
2.澎湖縣社區輔導成效近兩年有相當進步，請繼續保持社區動能，並請強化澎湖邊陲小島的社區營造量能。
3.實做部分應佔70%以上(請修正為525萬以上)，並增加施作處。                                          4.社造實作經費比例不低於70%，請以15至20處編列，實際施作費應佔70%以上，金額實作金額應達525萬，至於社規師培訓，成果發表觀摩等不包括在內，總費用以750萬元編列。另計畫書經費需求編列「環境改造計畫」所指為何？請補充說明。                                             5.研習交流觀摩、成果發表會似有重複編列疑慮。
6.差旅費中環境改造計畫、圓桌會議、觀摩活動及成果發表性質及差異為何？請釐清說明。                                                                                7.計畫書修正報署備查前，請依「內政部臺灣城鄉風貌整體規劃示範計畫執行要點」內容檢視補正。
8.依案件成熟度應有補助排序，可考慮走競爭性概念，經費調整除可鼓勵提案，施作處所亦應增多，強化邊陲地區社造能量。                                                9.社區活動等書面資料勿過度印製，可善用網路資源。                                          10.工程費用應是70%以上，不能將獎勵金及營造成果冊放在工程費用內，行政費用應核實編列，不宜因補助費增加而倍增。                                              11.雜支費編列過高。請以10萬元為編列上限。                                                12.本案核定750萬，社區實做金額應達525萬。</t>
  </si>
  <si>
    <t>1請縣府積極爭取老舊建築屋主使用同意書，以利聚落整體環境改善。
2.部分建物外牆處理可移至社規師去處理。
3.牆面部份請徵得社區同意後再行施作。
4.老舊房子清理建設，倘有具體施作點建議以社規師方式辦理。                                               5.朝日貝扣工廠極有特色，既為當地特色建築，建議縣府取得原地主同意後串連週邊做整體規劃。
6.環境整理拆除運棄編列單價55萬，內容不甚明確。
7.簡報提及有貝扣文化步道修繕，但工程費內容未編列？                                          8.步道施作及周邊環境整備請考量耐用並兼具舊有產業文化及地方特色設計。                                   9.貝扣文化步道修繕是否已取得土地使用同意書？
10.本案預計工作項目：（1）北極殿週邊空間及籃球場修繕。（2）矮牆美化、空地整理（3）貝扣文化步道修繕等。以上核定總經費300萬元。</t>
  </si>
  <si>
    <r>
      <t>1.計畫書內芹壁播音站空間營造新設架高木平台及木座椅，材質是否妥適？植栽工程、照明工程，經費較高請減量。                                     2.修整聚落管線及空間、聚落步道鋪面、冷氣機美化設施等，請以耐久及易於維修汰換為考量，其選用材質、色彩等請納入考量，以融入當地石牆建築景觀。                                          3.有關山城綠化空間，閒置空間綠化請選用當地原生種或適生濱海植栽為選種原則，且易於養護為原則。宜以耐候及在地植物為準再行檢討減量。
4.特色植栽聚落綠美化營造，建議後續管理維護由地方協力維護。                                   5.導覽系統解說牌，請使用耐久性及配合當地景觀材料施作，樣式及導覽告示牌數量勿過度設計。
6.本案請總顧問檢核是否重複一期、二期工程之項目？設施數量應再檢討調降。                     7.在維持安全照度前提下，應以間接照明或採最低照度進行配置，並考量後續照明燈具易於維修更換。在燈光設計及燈具造形設計，應適度展現當地建築風韻特色，勿過度明亮影響地方特色。                     8.本期工程分為：</t>
    </r>
    <r>
      <rPr>
        <sz val="14"/>
        <rFont val="標楷體"/>
        <family val="4"/>
      </rPr>
      <t>（1）</t>
    </r>
    <r>
      <rPr>
        <sz val="16"/>
        <rFont val="標楷體"/>
        <family val="4"/>
      </rPr>
      <t>人行節點空間營造</t>
    </r>
    <r>
      <rPr>
        <sz val="14"/>
        <rFont val="標楷體"/>
        <family val="4"/>
      </rPr>
      <t>、（2）</t>
    </r>
    <r>
      <rPr>
        <sz val="16"/>
        <rFont val="標楷體"/>
        <family val="4"/>
      </rPr>
      <t>聚落景觀改善工程、</t>
    </r>
    <r>
      <rPr>
        <sz val="14"/>
        <rFont val="標楷體"/>
        <family val="4"/>
      </rPr>
      <t>（3）</t>
    </r>
    <r>
      <rPr>
        <sz val="16"/>
        <rFont val="標楷體"/>
        <family val="4"/>
      </rPr>
      <t>聚落美化工程、</t>
    </r>
    <r>
      <rPr>
        <sz val="14"/>
        <rFont val="標楷體"/>
        <family val="4"/>
      </rPr>
      <t>（4）</t>
    </r>
    <r>
      <rPr>
        <sz val="16"/>
        <rFont val="標楷體"/>
        <family val="4"/>
      </rPr>
      <t>照明工程、</t>
    </r>
    <r>
      <rPr>
        <sz val="14"/>
        <rFont val="標楷體"/>
        <family val="4"/>
      </rPr>
      <t>（5）</t>
    </r>
    <r>
      <rPr>
        <sz val="16"/>
        <rFont val="標楷體"/>
        <family val="4"/>
      </rPr>
      <t>導覽系統說牌共五大項工作項目，核定補助500萬元。</t>
    </r>
  </si>
  <si>
    <t>1.西莒現列構想請全面檢討，把台灣都市之設計手法去除，回歸地方特色為宜
2.各聚落都有它的特色，材料工法請依地方之工法材料調整原設計。                                 3.本案分為青帆村、西坵村、田沃村三個聚落環境整理及節點營造。青帆歷史藝文聚落環境改善，立意甚佳。但以木材整修青帆老街立面是否適當？請調整。以半戶外空間，以無需專人看管之方式規劃展館空間。請以耐久材料設計。另改善點三、改善點二：歷史導覽解說牆、老建築解說設施等亦請考量其耐久性。休憩座椅、鋼構階梯單價偏高。                                      4.田沃聚落地景端點營造，選用當地特色植栽綠美化，建議後續管理維護由地方協力維護。
5.依計畫書28頁，西坵聚落831建物綠屋頂美化單價過高，施作內容不明，且建物過於老舊，如要美化利用請重新檢討該建築物結構安全。
6.萬國旗廣場所指內容為何？請補充說明。                7.戶外體健休憩設施型式請考量易於管理維護，除單價偏高、數量不明或請考量酌予減量。
8.本案核定補助500萬元。</t>
  </si>
  <si>
    <t xml:space="preserve">1.人行道路肩宜有草溝偶過水涵管，步道在山區不宜用高壓混泥土磚，應以宜自然材質為主，宜以混凝土整體粉光刷毛，兩側以紅磚或高壓磚鑲邊方式處理，此區為山區，無須考量透水。
2.擋土牆位置不明，請檢視現況照片不宜以擋土牆破壞目前穩定坡面，不可擾動現有山坡，擋土牆施作需小心，建議下方以卵石砌(三明治)上再舖固網植草。
3.擋土牆上與邊坡土壤夯實，以免水往兩側流，為避免邊坡擾動，研究以生態工法編柵或固網植生或砌石矮牆。
4.設計擾動生態及地形過大，建議現勘，並確保與原住民文化之相容性。
5.本案建議請景觀總顧問協助公所，確定整修需求再進行規劃設計。
6.細部設計請委員審查。
7.本案請以規劃設計含工程(A+B)辦理，總經費為400萬。
</t>
  </si>
  <si>
    <t>新營區王公里綠美化工程計畫</t>
  </si>
  <si>
    <t>日新溪河岸周邊景觀改造工程</t>
  </si>
  <si>
    <t>竹溪河岸及體育園區周邊景觀改造工程</t>
  </si>
  <si>
    <t>宜蘭縣政府工務處</t>
  </si>
  <si>
    <t xml:space="preserve">1、計畫書第18頁所示景觀綠帶如圍牆面垂直綠化，建議刪除。
2、計畫書第23頁於溝邊填CLSM外鋪卵石，建議取消改為綠籬即可。
3、本案已進入細設階段，並已由營建署委員審查，經檢視和前次審查項目，經費尚符合補助範圍。
4、勞安衛生費請區分，「可量化」及「不可量化」二部分計畫，可量化部分應繪製圖說及編制單價分析。
5、沿路邊之漿砌卵石擋土牆不宜，請改為綠籬。
6、卵石砌方式應修正，否則易塌。
7、部分建議用綠籬來美化。
8、如果有牽涉到私人產權，務必要取得土地使用同意書。
9、經費核算務必參考營建署城鄉風貌各計畫類型參考總單價來核算。
10、利澤老街應注重傳統元素，到海邊廊帶仍應注重綠化，及社區活動中心之週邊之環境優化。
11、本案最大的意義，在通往海邊和兩個國中小的通學路，可予支持。
12、配合計畫加強沙丘保育帶及沙灘垃圾清理及清運。
13、照樹燈必要性應檢討。
14、圍牆原則以綠籬取代。
15、計畫書內容應請依本部105年7月20日內授營都字第1050810178號函送本階段補助須知所附之提案計畫書格式（含提案摘要表）補正（計畫書部分：預期成果效益：計畫效益除一般性敘述外，請以產出型量化指標，諸如公園綠地面積、創造就業機會、遊客數等方式展現之，並敘明預估計畫完成後之指標達成度。後續經營管理維護策略：說明計畫完成後之經營管理維護方案，包含後續營運及維護管理計畫、編列經費來源、維護管理單位。），其格式電子檔可至本署魅力城鄉主題網站下載。
16、審查意見回應表，請註明修正頁次。重申本年度中央補助比例宜蘭為80％。
</t>
  </si>
  <si>
    <t xml:space="preserve">1、本案修正為A＋B案，含設計、監造、施工匡列1,300萬元，細部設計時請邀請中央委員協助審核。
2、不鼓勵提A案，後續太多問題無法排除，以A+B之方案直接呈現申請。
3、先行處理開放空間串連。
4、利用公有土地，開放供公眾通行，進行都市開放空間支串連，值得鼓勵。
5、停車場加強林蔭植栽，並建議以ㄇ字型配置。
6、停車場出入口以結合人行車行動線規劃。
7、計畫書內容應請依本部105年7月20日內授營都字第1050810178號送本階段補助須知所附之提案計畫書格式（含提案摘要表）補正（摘要表部分：計畫內容8項欄位內容請勿空白。計畫書部分：預定工作項目：基本設計應刪除，因本署102年度核定補助宜蘭舊城再生整合計畫，應完成分項計畫基本設計。經費需求：列述各工作項目預估經費需求。總經費並應確實明列中央補助、地方自籌與民間捐贈贊助之分配比例。預期成果效益：計畫效益除一般性敘述外，請以產出型量化指標，諸如公園綠地面積、創造就業機會、遊客數等方式展現之，並敘明預估計畫完成後之指標達成度。後續經營管理維護策略：說明計畫完成後之經營管理維護方案，包含後續營運及維護管理計畫、「編列經費來源」、維護管理單位。），其格式電子檔可至本署魅力城鄉主題網站下載。
8、審查意見回應表，請註明修正頁次。重申本年度中央補助比例宜蘭為80％。
</t>
  </si>
  <si>
    <t>宜蘭縣政府工商旅遊處</t>
  </si>
  <si>
    <t>宜蘭縣政府文化局</t>
  </si>
  <si>
    <t>宜蘭縣政府社會處</t>
  </si>
  <si>
    <t>106年度金門縣環境景觀總顧問</t>
  </si>
  <si>
    <t xml:space="preserve">1、104年度應由中央配合之補助，同意所提。
2、依會議決議追涉104年度補助經費。
3、同意歸墊。
4、審查意見回應表，請註明修正頁次。重申本年度中央補助比例金門為75％。
</t>
  </si>
  <si>
    <t xml:space="preserve">1、105年度應由中央配合之補助，同意所提。
2、依會議決議追涉105年度補助經費。
3、同意歸墊。
4、審查意見回應表，請註明修正頁次。重申本年度中央補助比例金門為75％。
</t>
  </si>
  <si>
    <t>烈嶼鄉四維五、六營區整建工程</t>
  </si>
  <si>
    <t xml:space="preserve">1、有關與水接觸位置（例如雨庇泛水用矽利康封邊無效）應繪製詳圖，以檢討其施工合理性。
2、與OT廠商有關之設備例如木椅、廚房、廚具、洗手台等建議刪除，由OT廠商自行負責安裝處理。
3、25/43鋁窗規範第7條刪除，正字標記IS-9002、CNS12682為綁標字眼，違反採購法。
4、27/43廁所隔間一般規定第2條所述為審美家產品，請改為「12MM以上熱固性樹脂板」，抗倍特板為審美家產品，第8條應刪除為指定廠牌。另13MM熱固樹脂板需符合下列之檢驗表，請全數刪除，僅註明需符合之相關CNS總號即可。
5、25/43石英磚規範之第3條請刪除，依採購法不得提出廠牌，請註明相關之CNS總號即可，物性數據表一併刪除。
6、戶外木作不宜納入，請刪減，以總經費1,400萬元辦理。
7、本案原核定為2,500萬元，據報告已花1,100萬（105年度第二階段南山頭營區工程），故本案應為1,400萬元，本案又少四維六之整修工程。
8、檢討之下應再將不適宜之工項應予減量或修正較易維護之材料如木座椅、遮雨棚等。
9、提審內容有部分違反採購法請修正。
10、本案請加強未來經營管理計畫，以免整修完成後荒廢閒置。
11、請再檢視，諸多雜項工程面對極端氣候災害的耐風性，例如新作遮雨棚之必要性。
12、新作解說平台之必要性為何？平台應以耐久性材質。
13、後續的維護管理應是本案的重要工作內容之一。
14、儘量以現有營房設施為主體，不宜在增建過多戶外設施，以利未來BOT。
15、建設完成後，未來的管理維護如何？若規劃為OT方式，則政府投資設施應僅完成基礎設施，後續裝修由承包商施設。
16、露營設施建議由OT廠商辦理。
17、計畫書內容應請依本部105年7月20日內授營都字第1050810178號函送本階段補助須知所附之提案計畫書格式（含提案摘要表）補正（計畫書部分：計畫實施區位：請附圖說明，並標示都市計畫區範圍圖。基地範圍及規模：實際上未提案申請『四維六營區』施作範圍，請刪除，請註明實際施作面積或長度。總經費並應確實明列中央補助、地方自籌與民間捐贈贊助之分配比例。計畫書第16頁預定進度：106年7月始工程招標，至107年5月驗收結算，應請修正本工程案執行期程為106年度執行計畫。後續經營管理維護策略：說明計畫完成後之經營管理維護方案，包含後續營運及維護管理計畫、「編列經費來源」、維護管理單位。），其格式電子檔可至本署魅力城鄉主題網站下載。
18、審查意見回應表，請註明修正頁次。重申本年度中央補助比例金門為75％。
</t>
  </si>
  <si>
    <t xml:space="preserve">1、以總經費1,000萬元辦理。
2、儘量用原有設置（含車道）系統。
3、借由本次颱風之損壞，徹底檢討植栽美化深耕之考量。
4、本案營區空間活動再利用，建議以整修原有道路為主，重新檢討闢建自行車道需求，刪減預算經費為1,000萬元。
5、空間改善工程優先處理，道路工程為次，而且以總量減法的概念，整理週邊公共設施及雜項，環境綠化即可。
6、本案道路相關工程費用過高（超過1千萬元），宜重新調整。
7、重點應放在創客中心的營造。
8、建議再簡化與金門島嶼之在地化性、減碳性及創客族群之需求結合。
9、計畫書內容應請依本部105年7月20日內授營都字第1050810178號函送本階段補助須知所附之提案計畫書格式（含提案摘要表）補正（計畫書部分：計畫實施區位：請附圖說明，並標示都市計畫區範圍圖。公、私有土地分佈及土地權屬。後續經營管理維護策略：說明計畫完成後之經營管理維護方案，包含後續營運及維護管理計畫、「編列經費來源」、維護管理單位。），其格式電子檔可至本署魅力城鄉主題網站下載。
10、審查意見回應表，請註明修正頁次。重申本年度中央補助比例金門為75％。
</t>
  </si>
  <si>
    <t>併第六案辦理。</t>
  </si>
  <si>
    <t xml:space="preserve">1、實作佔70％，每處應以25-30萬元搭配之，本年度預計應為15處以上。
2、每處預計25-30萬元，社區動員來迎合本項目指標，建議應邀公所參與。
3、建議加強培力輔導，提升社區規劃師培訓人數，施作社區數調整為15處以上，經費調整為700萬元。
4、建議應確實建構在既有社區盤點基礎上，分區域來推動社區規劃師的培力及實作。
5、至少需提案15處以上，社區進行實作演練。
6、計畫書內容應請依本部105年7月20日內授營都字第1050810178號函送本階段補助須知所附之提案計畫書格式（含提案摘要表）補正（計畫書部分：預期成果效益：計畫效益除一般性敘述外，請以產出型量化指標，諸如公園綠地面積、創造就業機會、遊客數等方式展現之，並敘明預估計畫完成後之指標達成度。後續經營管理維護策略：說明計畫完成後之經營管理維護方案，包含後續營運及維護管理計畫、「編列經費來源」、維護管理單位。），其格式電子檔可至本署魅力城鄉主題網站下載。
7、審查意見回應表，請註明修正頁次。重申本年度中央補助比例臺東為85％。
</t>
  </si>
  <si>
    <t xml:space="preserve">1、同意。
2、計畫書內容應請依本部105年7月20日內授營都字第1050810178號函送本階段補助須知所附之提案計畫書格式（含提案摘要表）補正（摘要表部分：審查會中表示本案非屬跨域整合建設計畫，應請修正。計畫書部分：預期成果效益：計畫效益除一般性敘述外，請以產出型量化指標，諸如公園綠地面積、創造就業機會、遊客數等方式展現之，並敘明預估計畫完成後之指標達成度。），其格式電子檔可至本署魅力城鄉主題網站下載。
3、審查意見回應表，請註明修正頁次。重申本年度中央補助比例臺東為85％。
</t>
  </si>
  <si>
    <t xml:space="preserve">1、原花台拆除，以2分鋼板做分格，樹穴空間應擴大。
2、停車空間以自然之碎石級配整地夯實，植地毯草。
3、排水溝建議多方式搭配，外圍有蓋式，內圍為滲水管或淺草溝式。
4、因停車場使用頻率不高，建議將基地整平壓實後，舖設碎石，保留部分用地舖設ＡＣ作為停車使用，調整經費為400萬元。
5、本案應以整平整地、環境整理。
6、以級配夯實，填沃土植草，環境整理（花台拆除、植栽直接種植）。
7、計畫書內容應請依本部105年7月20日內授營都字第1050810178號函送本階段補助須知所附之提案計畫書格式（含提案摘要表）補正（摘要表部分：計畫類型為跨域整合建設計畫，請註明隸屬母計畫，並填列跨域計畫名稱及年度。計畫內容8項欄位請勿空白。計畫書部分：第24頁預定工作項目中基本設計，應請刪除，摘要表內勾選本案為跨域整合建設計畫，因本部核定補助跨域整合計畫應完成分項計畫基本設計。後續經營管理維護策略：說明計畫完成後之經營管理維護方案，包含後續營運及維護管理計畫、「編列經費來源」、維護管理單位。計畫書第31頁設施維護管理：--- 其中環境清潔可由古坑鄉公所負責，請查明修正），其格式電子檔可至本署魅力城鄉主題網站下載。
8、審查意見回應表，請註明修正頁次。重申本年度中央補助比例臺東為85％。
</t>
  </si>
  <si>
    <t xml:space="preserve">1、本案應以社造方式，併入社規師經費或點工購料方式辦理，60萬元辦理。
2、本案建議由公所主導配合廟方以點工購料方式處理，核定費用為60萬元。
</t>
  </si>
  <si>
    <t xml:space="preserve">1、沿自行車到做休憩點，以400萬元辦理。
2、核400萬元，第一點80萬元，第二點80萬元，第三點140萬元，施工圖完成建請委員參與審定。
3、鹿野地區入口意象英文字樣不宜龐大。
4、濕地週邊環境改善保留眺景平台。
5、台九線綠地公園同意施作。
6、本案應慎重考慮後續維護管理的機制。
7、「ＬＵＹＥ」字樣，改以植栽來取代。
8、自行車道旁的適宜地點設置休憩站，濕地營造取消。
9、往鄉公所的台九線及自行車道中間的環境管理改善同意補助140萬元。
10、計畫書內容應請依本部105年7月20日內授營都字第1050810178號函送本階段補助須知所附之提案計畫書格式（含提案摘要表）補正，其格式電子檔可至本署魅力城鄉主題網站下載。
11、審查意見回應表，請註明修正頁次。重申本年度中央補助比例臺東為85％。
</t>
  </si>
  <si>
    <t xml:space="preserve">1、本案延續前期一、二期工程，完成整體計畫，經費調整為350萬元。
2、本案建議以簡易綠美化方式處理，不能有過多的人工設施，且不能再擴大到其他區位，本案建議補助300萬元。
3、計畫書內容應請依本部105年7月20日內授營都字第1050810178號函送本階段補助須知所附之提案計畫書格式（含提案摘要表）補正（摘要表部分：計畫類型為跨域整合建設計畫，請註明隸屬母計畫，並填列跨域計畫名稱及年度。），其格式電子檔可至本署魅力城鄉主題網站下載。
4、審查意見回應表，請註明修正頁次。重申本年度中央補助比例臺東為85％。
</t>
  </si>
  <si>
    <t xml:space="preserve">1、木欄杆除必要之點，餘刪除。
2、鋼骨橋修正為涵管及卵石砌橋。
3、步道位於山坡地保育區，建議公所採購料僱工方式辦理，調整經費為300萬元。
4、本案建議採點工購料，以使用在地素材施作，儘量不應改變地形地貌。
5、計畫書內容應請依本部105年7月20日內授營都字第1050810178號函送本階段補助須知所附之提案計畫書格式（含提案摘要表）補正（計畫書部分：計畫實施區位：請附圖說明，並標示都市計畫區範圍圖。經費需求：列述各工作項目預估經費需求。總經費並應確實明列中央補助、地方自籌與民間捐贈贊助之分配比例。預期成果效益：計畫效益除一般性敘述外，請以產出型量化指標，諸如公園綠地面積、創造就業機會、遊客數等方式展現之，並敘明預估計畫完成後之指標達成度。後續經營管理維護策略：說明計畫完成後之經營管理維護方案，包含後續營運及維護管理計畫、「編列經費來源」、維護管理單位。），其格式電子檔可至本署魅力城鄉主題網站下載。
6、審查意見回應表，請註明修正頁次。重申本年度中央補助比例臺東為85％。
</t>
  </si>
  <si>
    <t xml:space="preserve">1、本案應併入社區營造辦理。
2、建議併入社區營造辦理。
3、摘要表計畫名稱「卑南鄉協天府週邊環境公共社改善計畫」核與提案總表名稱不符。
</t>
  </si>
  <si>
    <t xml:space="preserve">1、撤案。
2、廁所為非補助項目，建請撤案。
</t>
  </si>
  <si>
    <t>基隆市政府工務處</t>
  </si>
  <si>
    <t>中正區中正公園路廊空間改善工程</t>
  </si>
  <si>
    <t xml:space="preserve">1、同意所提，匡列300萬元。
2、中正公園應加強減法，消障礙，通用設施。
3、計畫書內容應請依本部105年7月20日內授營都字第1050810178號函送本階段補助須知所附之提案計畫書格式（含提案摘要表）補正（摘要表部分：計畫類型為跨域整合建設計畫，請註明隸屬母計畫，並填列跨域計畫名稱及年度。部會公共建設計畫應修正為12項計畫類型：請勾選一項。計畫書部分：基地範圍範圍及規模：請註明實際施作面積或長度。公、私有土地分佈及土地權屬。本案為工程類第20頁預期成果與效益中成果規劃報告書8冊、報告書及簡報電子檔光碟乙份，舉行地方民眾說明會，完成細部設計圖說供後續工程招標部分，應請刪除，請修正為計畫效益除一般性敘述外，請以產出型量化指標，諸如公園綠地面積、創造就業機會、遊客數等方式展現之，並敘明預估計畫完成後之指標達成度。經費需求：列述各工作項目預估經費需求。後續經營管理維護策略：說明計畫完成後之經營管理維護方案，包含後續營運及維護管理計畫、「編列經費來源」、維護管理單位。），其格式電子檔可至本署魅力城鄉主題網站下載。
4、審查意見回應表，請註明修正頁次。重申本年度中央補助比例基隆為75％。
</t>
  </si>
  <si>
    <t>基隆市政府都市發展處</t>
  </si>
  <si>
    <t>中正區基隆市市定古蹟要塞司令部設置步哨廣場、人行道及綠色廊帶工程</t>
  </si>
  <si>
    <t xml:space="preserve">1、同意所提，照案通過。
2、初審意見已做調整與修正，排水問題仍需於執行時配合現場做調整。
3、人行道無障礙坡道，建議修正為街角緩坡。
4、舖面工程施作應同步處理地下排導水系統。
5、與鄰地的介面應妥善處理。
6、通廊串連，二沙二灣大航海計畫旭丘嶺整體NETWORK，建議配合文化部計畫有完整解說及識別系統設計。
7、環境整修，整理使用材質、顏色應配合古蹟的特色和保存，與文化單位研商討論，以創造整體歷史空間的氛圍。
8、計畫書內容應請依本部105年7月20日內授營都字第1050810178號函送本階段補助須知所附之提案計畫書格式（含提案摘要表）補正（摘要表：計畫類型為跨域整合建設計畫，請註明隸屬母計畫，並填列跨域計畫名稱及年度。預定民眾參與方式。後續經營及維護管理方案。經費需求：總經費並應確實明列中央補助、地方自籌與民間捐贈贊助之分配比例。永續經營管理維護策略：說明計畫完成後之經營管理維護方案，包含後續營運及維護管理計畫、「編列經費來源」、維護管理單位。），其格式電子檔可至本署魅力城鄉主題網站下載。
9、審查意見回應表，請註明修正頁次。重申本年度中央補助比例基隆為75％。
</t>
  </si>
  <si>
    <t xml:space="preserve">1、抿石子舖面易龜裂、白華，難以維管。以匡列800萬元。
2、抿石子地坪不適合基隆，應以洗露骨材才會耐久防滑。
3、伸縮縫請務必用全斷式。
4、本案以整修原有公園設施為主。
5、工業區內的公園預定地開闢，應該在邊境佈置隔離緩衝綠帶，種植喬木樹列，加強視覺景觀隔離含空氣污染塵土防治的景觀綠地設計。
6、建議納入使用者之需求，將現有之運動設備及活動空間妥善處理。
7、建議舖面更加考量基隆多雨潮濕，舖面防滑（露骨材），注意伸縮縫。
8、計畫書內容應請依本部105年7月20日內授營都字第1050810178號函送本階段補助須知所附之提案計畫書格式（含提案摘要表）補正（計畫書部分：計畫書部分：第7頁計畫規模12,000㎡，第10頁公私有土地分佈及土地權屬僅一筆管理單位為七堵區公所面積4,154㎡，請補正。預期成果效益：計畫效益除一般性敘述外，請以產出型量化指標諸如公園綠地面積、創造就業機會、遊客數等方式展現之，並敘明預估計畫完成後之指標達成度。永續經營管理維護策略：說明計畫完成後之經營管理維護方案，包含後續營運及維護管理計畫、「編列經費來源」、維護管理單位。），其格式電子檔可至本署魅力城鄉主題網站下載。
9、審查意見回應表，請註明修正頁次。重申本年度中央補助比例基隆為75％。
</t>
  </si>
  <si>
    <t xml:space="preserve">1、原有不鏽鋼欄杆建議保留。
2、指標牌、導覽牌、景觀欄杆建議刪除。
3、植栽灌木價格過高，請降低。
4、水電配電工資過高，請降低。
5、匡列700萬元辦理A+B。
6、請把不必要的設施再酌減。
7、水岸綠廊軸帶改善其中建德國小通學步道，將自行車道與人行道分開是否可行，請景觀總顧問協助規劃工作。
8、水岸綠廊軸帶改善河道旁涼亭示意圖與現況不符。
9、請敏感反應社區人口老化的友善設計手法，戶外傢俱、設施工程儘量減量，拆除人行道路的障礙物。
10、本案面積不大，但總經費高達900萬元，應再妥善檢視施作內容的必要性及適當性。且應納入附近社區居民的屬性及需求（例如高齡者、有坡度的地形）。
11、建議在麥金公路與大武崙溪兩岸以「綠色廊帶」之CONOPT融入兩側社區，並考量通用設計與耐候耐濕之使用者友善性。
12、應引進社區參與解決並整合各種空間使用之競合和衝突。
13、市區道路指標牌、環境導覽牌、植物解說牌似無需要。
14、生態植栽（耐陰草本）與類地毯草皮重複，請檢視。
15、市區內景觀欄杆是否需要，應檢討。
16、計畫書內容應請依本部105年7月20日內授營都字第1050810178號送本階段補助須知所附之提案計畫書格式（含提案摘要表）補正（計畫書部分：公、私有土地分佈及土地權屬。預期成果效益：計畫效益除一般性敘述外，請以產出型量化指標，諸如公園綠地面積、創造就業機會、遊客數等方式展現之，並敘明預估計畫完成後之指標達成度。），其格式電子檔可至本署魅力城鄉主題網站下載。
17、審查意見回應表，請註明修正頁次。重申本年度中央補助比例基隆為75％。
</t>
  </si>
  <si>
    <t xml:space="preserve">1、照案通過。
2、本案屬既有公園整修，建議提升設施耐用性與耐久性，拆除損壞不要要設施。
3、後續的維護管理機制務必要事先納進來，結合社區規劃師，鼓勵社區居民或民間團體共同參與進來。
4、應考量與社區之互動關係。
5、補強整合河域廊帶之系統規劃，並引進社區參與，以利永續發展和設施的後續管理維護。
6、計畫書內容應請依本部105年7月20日內授營都字第1050810178號函送本階段補助須知所附之提案計畫書格式（含提案摘要表）補正（計畫書部分：基地範圍及規模：請註明實際施作面積。公、私有土地分佈及土地權屬。預定工作項目：請條列並詳述各項預定工作內容。預期成果效益：計畫效益除一般性敘述外，請以產出型量化指標，諸如公園綠地面積、創造就業機會、遊客數等方式展現之，並敘明預估計畫完成後之指標達成度。後續經營管理維護策略：說明計畫完成後之經營管理維護方案，包含後續營運及維護管理計畫、「編列經費來源」、維護管理單位。），其格式電子檔可至本署魅力城鄉主題網站下載。
7、審查意見回應表，請註明修正頁次。重申本年度中央補助比例基隆為75％。
</t>
  </si>
  <si>
    <t>信義區孝德里鄰里公園環境景觀營造計畫</t>
  </si>
  <si>
    <t xml:space="preserve">1、透水舖面不適合，請以350萬元辦理A＋B。
2、透水磚請修正。
3、請擴大「可食地景之社區小農場」規模。
4、廣場空間界定與功能需明確。
5、植栽計畫請考慮景觀眺望方位。
6、本案的「社區可食地景、社區農場區」建議應先有全市型的可食地景、社區農場之規劃（包括類型、施作原則、社區參與、經營管理）。
7、本案建議結合社區規劃師之操作。
8、注意全市型可食地景之不同分類。
9、統籌全市型不同眺望點之設置，並考量週邊林木之定期清理。
10、計畫書內容應請依本部105年7月20日內授營都字第1050810178號送本階段補助須知所附之提案計畫書格式（含提案摘要表）補正（摘要表部分：預定民眾參與方式。後續經營及維護管理方案。計畫書部分：經費需求。總經費並應確實明列中央補助、地方自籌與民間捐贈贊助之分配比例。後續經營管理維護策略：說明計畫完成後之經營管理維護方案，包含後續營運及維護管理計畫、「編列經費來源」、維護管理單位。），其格式電子檔可至本署魅力城鄉主題網站下載。
11、審查意見回應表，請註明修正頁次。重申本年度中央補助比例基隆為75％。
</t>
  </si>
  <si>
    <t xml:space="preserve">1、實做部分70％為最低標準，其他行政費用仍應按實推估，而不是直接以30％計算，會有失真高估之問題。
2、做15處，每處42萬元之實做費用過高，請增加實施處數（20處）以上，並適度降低行政費用轉為工程費為宜。
3、實作630萬元僅15處，每處平均42萬元不很合理，以15-40萬元間搭配，並增加處數，以20處以上。
4、請提高社造施作點，社造實作比例請提高至70％以上。
5、已經啟動換身兩年了，建議打鐵趁熱，可以考慮增加申請經費，擴大社區改造成果績效。
6、建議應由市府高度橫向整合有關社區的規劃、設計、營造、再生等計畫。
7、應可加強施作處數之成果，並建議應結合相關部會與社區相關之資源。
8、計畫書內容應請依本部105年7月20日內授營都字第1050810178號送本階段補助須知所附之提案計畫書格式（含提案摘要表）補正（計畫書部分：後續經營管理維護策略：說明計畫完成後之經營管理維護方案，包含後續營運及維護管理計畫、「編列經費來源」、維護管理單位。），其格式電子檔可至本署魅力城鄉主題網站下載。
9、審查意見回應表，請註明修正頁次。重申本年度中央補助比例基隆為75％。
</t>
  </si>
  <si>
    <t>基隆市中正區海科館火車站周邊及調和綠廊道計畫</t>
  </si>
  <si>
    <t>中山區公所</t>
  </si>
  <si>
    <t>106年度宜蘭縣環境景觀總顧問計畫</t>
  </si>
  <si>
    <t xml:space="preserve">1、提案6、7、8、9四案以4,000萬元匡列，通案性問題：
（1）應朝減量模式思考來編列預算。
（2）應記取往昔建材（例如木材）工法（例如樹穴影響根莖定根）錯誤之教訓，加以檢討篩選再設計。
（3）無使用需求者應刪減（例如公園照明）。
2、災損非重新增加設施，應趁此機會以減量方式辦理，共4案總共核給經費4,000元，訂定遊戲規則，以耐久易維管材料修復。
3、盤點由縣府統一分配。
4、訂整修規則。
5、請縣府盤點公共空間設施損壞情形，提出修繕原則，於核定經費內進行修復。
6、有些雜項災損破壞，不必原樣重建，趁此機會檢視原本設施使用後評估。
7、修建之前邀請專業委員現勘，評估重建及修建的相關項目範疇。
8、先研擬復建的全縣原則，在邀集府內外委員共同檢視，應以生態、減量、永續、韌性等為大原則。
9、風災之善後與處理建議應先盤點，拍照修損之「情況」忠實記錄建檔，以作為後續復原之參考。所有硬體設施可以再減量化或評估有的利用性的原則，去除不再修復，創造「韌性社區」之修復、復建原則。
10、應借災後復建的重新檢視，原工程的必要性和合理性而非一味的原貌重建。
11、計畫書內容應請依本部105年7月20日內授營都字第1050810178號函送本階段補助須知所附之提案計畫書格式（含提案摘要表）補正（摘要表：計畫類型應修正為其他。12項計畫類型：請勾選一項。計畫書部分：基地範圍範圍及規模：請註明實際施作面積或長度。經費需求：列述各工作項目預估經費需求。總經費並應確實明列中央補助、地方自籌與民間捐贈贊助之分配比例。預期成果效益：計畫效益除一般性敘述外，請以產出型量化指標，諸如公園綠地面積、創造就業機會、遊客數等方式展現之，並敘明預估計畫完成後之指標達成度。後續經營管理維護策略：說明計畫完成後之經營管理維護方案，包含後續營運及維護管理計畫、「編列經費來源」、維護管理單位。），其格式電子檔可至本署魅力城鄉主題網站下載。
12、審查意見回應表，請註明修正頁次。重申本年度中央補助比例金門為75％。
</t>
  </si>
  <si>
    <t xml:space="preserve">    </t>
  </si>
  <si>
    <t>新北市</t>
  </si>
  <si>
    <t>城鄉發展局</t>
  </si>
  <si>
    <t>106年度新北市環境景觀總顧問計畫</t>
  </si>
  <si>
    <t xml:space="preserve">1.本案行政費用為270萬元，實作部分經費為830萬元。
2.施作處所至少為40處以上。
3.引進學校師生協助，立意佳，但仍應以社區居民為主。
4.本案總經費匡列為1,100萬元。
</t>
  </si>
  <si>
    <t>觀光旅遊局</t>
  </si>
  <si>
    <t xml:space="preserve">1.本案應考慮遊客的承載量，以免造成環境的破壞及干擾，及交通的混亂。
2.應將第一期施做成果，作為本期執行的參考依據，並應以減量原則，從必要性及安全性來考量。
3.本申請案是否部份與前期有重複，請說明。
4.設置太多涼亭，對於自然環境之觀景欣賞，是否阻礙穿透性之問題，請考量。
5.休憩平台棚架、屋頂通透材質之設計，加以考量。木構棚架拆除更新，不宜再採用木構造。
6.本區空間狹窄，解說牌、指示牌、花台、景觀燈、監視系統等，人為設施應減量。
7.請檢討遊客之動線規劃，並加強維護管理。
8.本期應以安全性為主要考量，並以環境整理為主。施作工項時，請注意維護安全。
9.園區自然度高，人工設施以減量為原則，除休憩設施外，非必要無需設置。
10.觀瀑之平台應以簡易通透、綠美化為主。
11.本案總經費匡列為1,200萬元。
</t>
  </si>
  <si>
    <t>樹林區高鐵橋下綠廊整合計畫</t>
  </si>
  <si>
    <t xml:space="preserve">1.橋墩儘量以垂直綠美化方式施作。
2.(p11)SWOT分析表不對，需修正，人為設施應減量設計。
3.本案請先取得土地使用同意書，先就相關單位同意部分執行施作。
4.本案總經費匡列為1,600萬元。
</t>
  </si>
  <si>
    <t>機場捷運周邊綠廊整合建設計畫</t>
  </si>
  <si>
    <t xml:space="preserve">1.以引導管理商業活動在綠廊空間。
2.本案裝置藝術及地景藝術設置之必要性，請檢討。
3.本案就已取得土地同意書部份先行執行，土地使用同意書應取得後，始可施作。
4.本案總經費匡列為1,000萬元。
</t>
  </si>
  <si>
    <t xml:space="preserve">1.遊客到陶瓷工藝園區是要方便的欣賞陶瓷品，不在於用入口節點意象來吸引遊客。
2.舖面材質、花台、新建牆面等，請重新檢討。
3.應以簡易綠美化為主，減量設計為原則。
4.本案總經費匡列為200萬元。
</t>
  </si>
  <si>
    <t>三峽區公所</t>
  </si>
  <si>
    <t xml:space="preserve">1.請釐清施作範圍及面積，並檢視工程項目之合適性。
2.本計畫內容未明，申請都為體育設施，請重新調整，資料仍需補全。
3.加強沃土、植栽清理疏剪，以複層植栽帶結合人行步道及休憩廣場。
4.補籃球場原有地坪保留，表面打毛6CM，原點桿鋼絲綱混凝土地坪，整體粉光後再鋪設壓克力地坪。
5.本案總經費匡列為300萬元。
</t>
  </si>
  <si>
    <t>三芝區公所</t>
  </si>
  <si>
    <t xml:space="preserve">1.以整理簡易綠美化即可，臨海邊以公園型態改善適宜性，應再考慮。
2.佈置內容過度設計，本案宜加強環境改善，可加強防風林植栽。簡易綠美化，結合停車空間。
3.梯田意象地景，結合自然圖形編柵，草丘地景造型區之砌石矮牆檢討刪減。
4.加強荒野，海灘之清理，步道(迎風觀景)及解說區可刪減，以自然淨灘觀海即可。
5.宜注意濱海公園特性，植栽選擇，應避免不必要的設施。
6.本基地因缺乏管理而呈荒廢狀態，未能提出改善的構想，請檢討後調整經費。
7.本案因維護管理不善修改，請以草坪整理簡易綠美化來執行，設施請減量。
8.海邊植栽之選擇請慎重，設施請儘量減少。
9.本案總經費匡列為1,000萬元。
</t>
  </si>
  <si>
    <t>新店區公所</t>
  </si>
  <si>
    <t xml:space="preserve">1.西岸星光木棧道之失敗經驗，應借鏡。
2.以簡易綠美化，施作人行步道即可。
3.金屬造型欄杆，請改用扁鐵欄杆。
4.本案總經費匡列為600萬元。
</t>
  </si>
  <si>
    <t>永和國中</t>
  </si>
  <si>
    <t xml:space="preserve">1.拆圍牆後請勿再重新施作圍牆。
2.天橋遷移及圍牆內縮，值得肯定，惟改建成穿透性金屬造型圍牆可否變更為複層植栽帶或矮綠籬。
3.植栽穴改成覆層式植栽帶。
4.CCTV設施不予補助，花台應拆除，種植地上。
5.圍牆拆除不得復原，應以複層式綠籬取代，並以成樹之灌木(小苗不宜)，固定方式掛二、三條刺鐵絲即可固定良好
6.本案總經費匡列為300萬元。
</t>
  </si>
  <si>
    <t>積穗國中</t>
  </si>
  <si>
    <t>中和「民安街」通學人行道暨校園圍牆改善計畫</t>
  </si>
  <si>
    <t xml:space="preserve">1.將圍牆退縮，改建成新式綠籬，值得肯定。
2.植栽穴改成複層植栽帶。
3.圍牆應拆除，不宜再復原，以複層式綠籬取代，種植成樹，灌木不宜以小苗，固定方式以掛三條刺鐵絲即可達到目的。
4.本案總經費匡列為500萬元。
</t>
  </si>
  <si>
    <t>光復高中</t>
  </si>
  <si>
    <t>光復高級中學校園圍牆馬賽克拼貼計畫</t>
  </si>
  <si>
    <t xml:space="preserve">1.本案圍牆必要性請檢討，應拆除開放。
2.將馬賽克拼貼改成綠籬或複層植栽處理。
3.本案請併入社區規劃師駐地輔導計畫執行。
</t>
  </si>
  <si>
    <t>板橋府中456整體環境改造計畫</t>
  </si>
  <si>
    <t xml:space="preserve">1.本案區域內建築物拆除不屬於城鄉補助項目，不宜由本計畫補助。
2.本案已上網辦理規劃設計中，建議俟規劃設計較為成熟後，再行申請工程補助為宜。
3.規劃設計正由市府辦理中，不宜重複補助。請俟計畫完成規劃設計後再申請工程經費補助，以符規定。
4.道路鋪面改善應限於人行道為主，相關道路亦需另案處理。廣場鋪面建議應單純，不宜太複雜。廣場鋪面單價過高，
5.街道傢俱及夜間照明燈具數量過多，應刪除。
6.拆除工程需取得所有人的同意。施作範圍地點亦應取得土地使用證明等相關證明文件，以免後續遭撤案。
7.本案方向及施作項目內容不明確，太多模糊改善項目，基本設計完成，應備齊相關文件後，再提案申請。
</t>
  </si>
  <si>
    <t>台灣藝術大學周邊環境改造計畫</t>
  </si>
  <si>
    <t xml:space="preserve">1.本案大多為道路改善項目，違建戶拆除等，非城鄉風貌補助項目。
2.拆除圍牆再新建圍牆，不符合城鄉補助原則。
3.台藝大圍牆修1019萬元，華僑中學透空圍籬434萬元，人行步道欄杆245萬元，停車場442萬元等，均為龐大數字，卻無具體資料說明及內容，編列不實。
4.請正式取得相關合作單位協議書及土地使用證明文件等，以確認工程之可執行性，以免後續遭撤案。
5.植栽、景觀高燈及步道等數量應減量設計，單價太高，景觀高燈作為人行道照明之適宜性？請檢討。
6.本案方向及施作項目內容不明確，太多模糊改善項目，基本設計完成，應備齊相關文件後，再提案申請。
</t>
  </si>
  <si>
    <t>城鄉發展局都市更新處</t>
  </si>
  <si>
    <t xml:space="preserve">1.本案施作面積太少，未能呈現施作改善後之面貌。
2.隙地空間宜以四週植栽、開放綠地、環境整理及空間綠美化設計為原則來施作。
3.本案總經費匡列為250萬元。
</t>
  </si>
  <si>
    <t xml:space="preserve">   </t>
  </si>
  <si>
    <t>臺北市</t>
  </si>
  <si>
    <t>臺北市政府都市發展局</t>
  </si>
  <si>
    <t>106年度臺北市環境景觀總顧問計畫</t>
  </si>
  <si>
    <t>臺北市都市更新處</t>
  </si>
  <si>
    <t>臺北市社區規劃師駐地輔導計畫-Open Green生活友善空間</t>
  </si>
  <si>
    <t>跨域名稱</t>
  </si>
  <si>
    <t>嘉義縣</t>
  </si>
  <si>
    <t>綜合規劃處</t>
  </si>
  <si>
    <t>106年度嘉義縣社區規劃師駐地輔導計畫</t>
  </si>
  <si>
    <t>1.社區實作需佔總經之70%以上，施作點15~20處。
2.本案總經費匡列為700萬元。</t>
  </si>
  <si>
    <t>臺南市柳營區公所</t>
  </si>
  <si>
    <t>柳營火車站周邊環境改善</t>
  </si>
  <si>
    <t>106年度嘉義縣環境景觀總顧問計畫</t>
  </si>
  <si>
    <t>臺南市政府都市發展局</t>
  </si>
  <si>
    <t>再現月津風華-鹽水公十八西側水岸步道延伸計畫</t>
  </si>
  <si>
    <t>嘉義縣太保市東勢寮低碳永續傳統聚落再生計畫暨工程</t>
  </si>
  <si>
    <t xml:space="preserve">1.休憩座椅請減量設計，休憩空間以林蔭植栽空間為主。
2.植栽槽之必要性，應檢討去除。
3.步道舖面量體太多，應減量。
4.本案總經費匡列為370萬元。
</t>
  </si>
  <si>
    <t>嘉義縣故宮南院田園城鄉計畫</t>
  </si>
  <si>
    <t>新營區核心商業區街景風貌改善</t>
  </si>
  <si>
    <t>嘉義縣「民雄（頭橋）都市計畫」信仰廣場暨提頂步道景觀融合計畫</t>
  </si>
  <si>
    <t xml:space="preserve">1.景觀矮燈每盞37,500元，單價偏高，應再訪價。
2.增加綠化面積，設施改善投入應充分掌握社區公共需求。
3.應設法將空間重新整合避免零碎化，尤其貫串道路調整之可能性。
4.堤頂步道夜間使用狀況請說明，若非密集使用地段，矮燈應減量。
5.本案總經費匡列為150萬元。
</t>
  </si>
  <si>
    <t>朴子市都市公園綠帶營造規劃設計</t>
  </si>
  <si>
    <t>均衡城鄉發展推動方案-朴子市日式洋風小鎮計畫</t>
  </si>
  <si>
    <t>朴子市公所</t>
  </si>
  <si>
    <t>ＡB</t>
  </si>
  <si>
    <t>朴子市藝術公園停車場規劃暨工程</t>
  </si>
  <si>
    <t xml:space="preserve">1.本案為重提之案件，上次審查的意見已有修正，尚屬合理。
2.上次建議路邊不宜設停車空間，停車場請以林蔭植栽設計(ㄇ字型配置)。
3.本案總經費匡列為420萬元。
</t>
  </si>
  <si>
    <t>嘉義縣太保市太保之森綠廊營造計畫</t>
  </si>
  <si>
    <t xml:space="preserve">1.天橋立面美化，採用塑木材料，日曬雨淋，日久易損壞，請檢討。
2.天橋步道舖面重新鋪天然花崗石地坪，似為多餘施作。
3.橋上做植槽綠化，澆水影響車行似乎不宜，且維管成本較高。
4.綠美化應考量由地面種上去之方式，以垂直綠化人行陸橋，以自然攀爬方式為宜。
5.橋面利用塑木格柵，材質請再考量，以易維護管理為主。
6.國小如納入維管單位，請考量學童安全，應有配套的後續維管計畫。
7.如果要作為環境教育的案例，應搭配校方的教學教案，並有持續的參與及維管。
8.請檢討自動澆水系統設計，請選擇合適之植栽及工法。
9.應視為示範教案，後續應將執行方式及成果，加以檢討。
10.本案總經費匡列為200萬元。
</t>
  </si>
  <si>
    <t>新港都市公園整合再造規劃設計</t>
  </si>
  <si>
    <t xml:space="preserve">1.景石請注意尺寸大小，若僅供民眾坐，請改為石座椅。
2.以簡易綠美化為主，硬體應減量。
3.老榕樹請修枝剪葉即可。
4.花架改以喬木植栽提供林蔭休憩空間。
5.座椅或景石數量應減量，宜設置於林木下以供休憩。
6.本案總經費匡列為300萬元。 
</t>
  </si>
  <si>
    <t>水上鄉公所</t>
  </si>
  <si>
    <t>嘉義縣水上鄉寬士村二期聚落環境營造工程</t>
  </si>
  <si>
    <t xml:space="preserve">1.舖設材料請改變，不宜用高壓地磚。
2.人行步道旁欄杆改以矮綠籬設計。
3.庭園座椅應減量，請檢討 
4.本案總經費匡列為320萬元。
</t>
  </si>
  <si>
    <t xml:space="preserve">1.扁鐵欄杆上無需再用鐵木，全部以扁鐵油漆及熱鍍鋅處理。
2.工型樑，請作防銹處理
3.木板不足料部分，建議用2塊5分6夾板鎖定即可。
4.埤塘周邊人行步道舖面宜改善，樹穴擴大或改成植栽帶。
5.本案總經費匡列為350萬元。
</t>
  </si>
  <si>
    <t>新港鄉長天宮周邊環境再造暨板陶交趾文化觀光串連計畫</t>
  </si>
  <si>
    <t xml:space="preserve">1.本案地區切割零碎，應考量道路改道使具整體效果。
2.本案配置圖，請重新規劃，應以環境整理及綠美化手法來處理。
3.以閒置空間規劃，應增加綠化面積，設施改善之投入應考量週邊居民之公共需求。
4.以口袋公園(周邊欄杆中央草地)或林蔭停車場(ㄇ字型植栽配置)為主要設計。
5.人工設施如(涼亭、座椅、指示牌)，應減量設計。
6.本案總經費匡列為400萬元。
</t>
  </si>
  <si>
    <t>大林鎮公所</t>
  </si>
  <si>
    <t>大林運動綠廊綠化改善計畫</t>
  </si>
  <si>
    <t xml:space="preserve">1.水撲滿建議減作，以低窪滯水區取代水撲滿滯洪設施。
2.座椅用RC製表面水泥粉刷較不耐久，建議兩側腳RC表面以石材為主較適宜。
3.建議再考量用RC處理，但伸縮縫需全斷式處理。
4.休憩座椅應減量，材質需檢討。
5.花架如損壞嚴重，請不必更新，直接拆除，改為林木植栽。
6.陶磚拆卸請再利用，若有高壓磚可回收再利用，作為步道收邊。
7.遊具單價偏高。
8.本案總經費匡列為650萬元。
</t>
  </si>
  <si>
    <t>大埔鄉公所</t>
  </si>
  <si>
    <t xml:space="preserve">1.無障礙坡道，建議以堆土之方式處理。 
2.停車場舖面，植草磚請再酌，建議改為PC。
3.工程單價過高，請重新檢視。
4.停車場ㄇ型植栽配置林蔭植栽。
5.巷弄行道樹以複層植栽帶來設計，欄杆以綠籬替代處理。
6.無障礙坡道，請重新檢討。
7.本案總經費匡列為250萬元。
</t>
  </si>
  <si>
    <t>嘉義縣大林鎮社團國小旁綠地環境改善工程</t>
  </si>
  <si>
    <t xml:space="preserve">1.開挖後餘方請勿運走，以小山丘綠地來就地形塑。
2.硬體設施請減量 ，應以綠美化為原則施作。
3.儘量以綠化植栽為主，少量硬舖面為原則。
4.林蔭休憩空間，座位宜配置於林陰下，植栽台改直接下地。
5.本案總經費匡列為200萬元。
</t>
  </si>
  <si>
    <t>嘉義縣太保市東勢公園景觀改造計畫</t>
  </si>
  <si>
    <t xml:space="preserve">1.本案以減量，環境整修方式值得鼓勵。
2.土方儘量以現地平衡方式施作，外來之土方，請減量。
3.既有鋪面損壞或髒污不嚴重者，可回收再利用。既有設施之整修，加強基地排水以改善現況為主。
4.全面更動現有步道及設施，是否需大費周章來做改造，應再檢討。
5.景觀座椅1座，每座15000元，數量之必要性及單價之合理性，應再行檢討。
6.本案為舊有公園改善，請補充說明，新設景觀高燈及景觀座椅之必要性。
7.現有樹木移植至園內為主，以林木整理疏剪，沃土排水高差處理為宜。
8.景觀座椅(32-&gt;10)，景觀高燈(16-&gt;14)雖已減量，景觀高燈照明以重點地區設置為原則。
9.本案總經費匡列為500萬元。
</t>
  </si>
  <si>
    <t xml:space="preserve">屏東縣 </t>
  </si>
  <si>
    <t>城鄉處</t>
  </si>
  <si>
    <t>屏東縣高屏溪左岸亮點新門戶整體營造計畫</t>
  </si>
  <si>
    <t>屏東縣</t>
  </si>
  <si>
    <t>工務處</t>
  </si>
  <si>
    <t>屏東平原水嫷香蓮根計畫</t>
  </si>
  <si>
    <t>屏東縣環境景觀總顧問106年度計畫</t>
  </si>
  <si>
    <t>106年度屏東縣社區規劃師駐地輔導計畫</t>
  </si>
  <si>
    <t xml:space="preserve">1.社區營造據點應多往屏南擴展，散撥種籽。
2.實作費用應佔70%以上，施作地點數量應在20~25處。行政作業費不宜超過230萬元
3.請檢討整合應有一致的社區規劃及社區營造制度，統整府內有關社區的營造，避免不同局處資源重複或有空白遺漏之社區。
4.本案總經費匡列為1,000萬元。
</t>
  </si>
  <si>
    <t>屏東舊鐵橋周邊環境整備計畫</t>
  </si>
  <si>
    <t xml:space="preserve">1.解說導覽設施、座椅及指示牌等，請減量。人行步道建議以PC刷毛。
2.生態滯洪池改為滯洪池，建議以設施減量為主。
3.本案應以簡易綠美化及開放原野景觀為目標，來眺望舊鐵橋為理念之觀景設計。
4.本區跨越橋及入口棚架等，建議刪除。
5.生態滯洪池及林間教室，請再考量設置的必要性。
6.高壓磚、花崗岩實不恰當，請改用壓花混擬土或混擬土刷毛處理，以較耐久易維管之材料取代。
7..本案總經費匡列為1,500萬元。
</t>
  </si>
  <si>
    <t>文化處</t>
  </si>
  <si>
    <t>屏東市勝利眷村城鄉風貌整體計畫</t>
  </si>
  <si>
    <t xml:space="preserve">1.請考量刪除木平台工項，如需施作平台，建議用其他材質。
2.鋼管椅易發燙，其合適性再檢視。
3.前庭主景21處每處12萬元，請檢討，建議刪除。
4.本案植栽宜以簡易綠化為主。
5.制式設施(休憩座椅、景觀高燈、指標號誌等，請減量。
6.小型休閒空間宜利用眷舍內，而非在眷舍出口(外部)。
7.舊房舍整修請注意結構安全。
8.高壓環保石面磚，橋紅崗石，陶磚等鋪面，請簡化設計。
9.高壓混擬土磚建議改為混擬土表面掃毛，高壓磚不應採用請改較耐久易維管材料取代。
10.本案總經費匡列為800萬元。
</t>
  </si>
  <si>
    <t>大武營區公園闢建工程</t>
  </si>
  <si>
    <t>1.本案縣府自行撤案。</t>
  </si>
  <si>
    <t>水利處</t>
  </si>
  <si>
    <t>屏東市萬年溪廣東橋至迎春橋段環境整備改善計畫</t>
  </si>
  <si>
    <t xml:space="preserve">1.制式工程(照明、景觀意象)應減量，設計宜併同共同考量。
2.路緣石單價偏高，照明工程24座，達132萬元，超量設計，單價偏高，應檢討。
3.本案總經費匡列為1,000萬元。
</t>
  </si>
  <si>
    <t>屏東縣林邊光采溼地遊憩水路綠串連計畫工程</t>
  </si>
  <si>
    <t xml:space="preserve">1.請說明何謂光電涼亭?如何利用？大排光電涼亭之必要性及數量，請減量並檢討。
2.植栽工程及大排綠美化編列超過920萬元，請再檢討必要性，現況已有植栽，應加強維護。本案基地植栽不易，建議縮減種植範圍，加強維護管理。
3.橋下廊道池底工程、景石、廣場、長座椅等設施，請重新檢討，宜減量。
4.塊石步道，單價偏高。鋪面工程，平板磚，仿木紋磚等，是廠牌名稱，請改材質。
5.本案總經費匡列為2,000萬元。
</t>
  </si>
  <si>
    <t>林邊溪沿海地層下陷區三生空間整合調適示範計畫</t>
  </si>
  <si>
    <t>泰武鄉公所</t>
  </si>
  <si>
    <t>泰武鄉萬安部落入口意象聯絡道牆面美化工程(僱工購料)</t>
  </si>
  <si>
    <t xml:space="preserve">1.本案入口停佇空間，騎乘車道空間及汽車停車空間等，應結合萬安國小周邊空地併同設計考量，加以串連。
2.本案擋土牆部分仍請以垂直綠化為主，主要結點建議以要有主題性及故事性之圖案來形塑，請公所加以整合。
3.現有立柱、電線桿與基地台等，請考量以複合式設計來整合。
4.請考量擋土牆與排水問題，以避免汙染牆面。
5.本案總經費匡列為250萬元。
</t>
  </si>
  <si>
    <t>新竹縣</t>
  </si>
  <si>
    <t>交通旅遊處</t>
  </si>
  <si>
    <t>106年度新竹縣政府委託環境景觀總顧問計畫</t>
  </si>
  <si>
    <t>竹東鎮公所</t>
  </si>
  <si>
    <t>106年度新竹縣中興河道水岸空間改善工程-中山橋至長春路一段</t>
  </si>
  <si>
    <t>均衡</t>
  </si>
  <si>
    <t>106年度新竹縣竹東鎮舊台泥鐵道記憶走廊空間營造工程(前段)</t>
  </si>
  <si>
    <t>新豐鄉公所</t>
  </si>
  <si>
    <t>106年度新竹縣新豐鄉新庄子後營區野戰公園環境營造計畫</t>
  </si>
  <si>
    <t>1.本案為都市計畫公園，應以維持原風貌的原則下作簡易綠美化，不宜再增加過多人工設施物。
2.請加強全區排水，草溝深度建議增加至25公分，兩側緩衝空間建議增加至30公分。
3.卵石選擇以白色為主。
4.人行步道寬度請縮減為1.5M至1.8M不等，視現況微調，以阻斷汽車通行。
5.PC步道建議維持，其他則建議重鋪AC。
6.台電外線補助費非發包工程費，請調整為間接工程費。
7.建議計畫總經費1,000萬元，中央補助750萬元，地方配合款250萬元。</t>
  </si>
  <si>
    <t>跨域</t>
  </si>
  <si>
    <t>寶山鄉公所</t>
  </si>
  <si>
    <t>106年度新竹縣寶山鄉鹽港溪茶花村環境營造計畫</t>
  </si>
  <si>
    <t>峨眉鄉公所</t>
  </si>
  <si>
    <t>1.湖畔小屋拆除非城鄉補助範疇，請刪除。
2.鋪面請改為PC或壓花地坪。
3.擋土牆請改為簡易型，並作植生綠化。
4.喬木、灌木，請減量，並加強區內環境疏枝剪葉。
5.照明燈具請減作。
6.原有人行道打除、欄杆拆除、廢方處理、路面修復、路緣石等，單價過高，請修正。
7.節點公園護欄請改以綠籬取代。
8.請檢附施作範圍土地權屬(含謄本)、土地使用同意證明文件。
9.請補充本案具體績效指標及後續經營維護管理計畫。
10.本案細部設計完成後應邀請至少2位中央委員參與設計預算書圖審查。
11.建議計畫總經費700萬元，中央補助525萬元，地方配合款175萬元。</t>
  </si>
  <si>
    <t>關西鎮公所</t>
  </si>
  <si>
    <t>106年度新竹縣關西鎮親子友善空間營造工程</t>
  </si>
  <si>
    <t>1.本案應以簡易綠美化為主，不宜過度設計。
2.步道系統材質，禁止採用高壓混凝土磚，請改用耐久易維護材料設計。
3.本案基地現有道路穿越，且高差大，基地零碎，作為兒童公園之使用應注意安全，設計時應審慎評估。
4.本案建議維持原地貌，與私有土地交界處以原有植栽保留即可，不需施作擋土牆。
5.建議計畫總經費300萬元，中央補助225萬元，地方配合款75萬元。</t>
  </si>
  <si>
    <t>106年度新竹縣合興愛情森林園區</t>
  </si>
  <si>
    <t>苗栗縣</t>
  </si>
  <si>
    <t>苗栗縣政府</t>
  </si>
  <si>
    <t>106年度苗栗縣政府環境景觀總顧問計畫</t>
  </si>
  <si>
    <t>106年度苗栗縣社區規劃師駐地輔導計畫</t>
  </si>
  <si>
    <t>1.105年度社規師工作方運作費，每處1萬元，後續建議改以每處5,000元，經評選後再補足經費。
2.社造點建議以25處為目標。
3.實作經費至少應占總經費之75%。
4.未來修繕完的空屋，可作為拆除後回收再利用材料之分類儲置空間，讓社區建立資源循環再利用之觀念。
5.社規師培訓課程應把樹木修剪納入，並儘速辦理，以導正目前普遍存在樹木修剪的錯誤觀念，並儲備地方修枝剪葉之專業技術人員。
6.社區規劃時，顧問團應注意材料工法之耐久性，以減少後續之維護管理需求。 
7.目前中央相關部會都有投入社區補助資源，請加強府內橫向聯繫，特別是文化部社區營造計畫及農委會農村再生計畫，以免產生計畫重複申請或競合情形。
8.對於縣內推動成效良好之社區，應發揮母雞帶小雞精神，協助縣內不同社區社造推動經驗之分享。
9.建議計畫總經費600萬元，中央補助510萬元，地方配合款90萬元。</t>
  </si>
  <si>
    <t>苗栗縣北勢溪新港圳周邊環境整合串聯計畫</t>
  </si>
  <si>
    <t>本案縣府撤案。</t>
  </si>
  <si>
    <t>跨域整合計畫名稱
|
苗栗縣後龍鎮整合建設計畫</t>
  </si>
  <si>
    <t>造橋鄉公所</t>
  </si>
  <si>
    <t>1.配合在地樹種，喬木以桐花為主，灌木為桂花，烏桕、苦楝、台灣欒樹等喬木請檢討。
2.休憩座椅數量請減量，不宜超過4座，並擇適當地點配置。
3.體建設施請減量，不宜超過2組。
4.本案應以減法方式來處理，不宜再使用過於都市化人工設施物。
5.木棧道地坪拆除費及預鑄混凝土板單價偏高，請修正。
6.解說牌、指標系統，請減作。
7.請補充本案整體規劃構想內容、具體績效指標至少1項及後續維護管理單位與經費來源。
8.本案細部設計完成後應邀請至少2位中央委員參與設計預算書圖審查。
9.建議計畫總經費300萬元，中央補助255萬元，地方配合款45萬元。</t>
  </si>
  <si>
    <t>1.地坪改善，請設計選用耐久易維護之材料。
2.省道兩側種樹之構想，請公所再評估可行性，並與學校洽談圍牆退縮方案。
3.廟前空間目前現況良好，不宜再增設人造設施物，以免增加日後維管負擔。
4.本案細部設計完成後應邀請至少2位中央委員參與設計預算書圖審查。
5.建議計畫總經費250萬元，中央補助212萬5,000元，地方配合款37萬5,000元。</t>
  </si>
  <si>
    <t>通霄鎮公所</t>
  </si>
  <si>
    <t>苗栗縣通霄鎮綠光遊憩帶-虎頭山環境綠美化整合改善計畫</t>
  </si>
  <si>
    <t>1.連鎖磚拆除後，踏步石板等請改以混凝土壓花地坪及混凝土刷毛方式處理。
2.平台整修、欄杆整修及化妝溝蓋板，單價偏高。
3.花台請減作，喬木植栽直接下地即可，花架請減作。
4.本區域綠化植栽現況良好，無需再新植喬木。
5.保留原有矮仙丹，並進行土質改良，以利生長。
6.工程材料單價偏高，請調整修正。
7.本案細部設計完成後應邀請至少2位中央委員參與設計預算書圖審查。
8.本案建議計畫經費500萬元，中央補助425萬元，地方配合款75萬元。</t>
  </si>
  <si>
    <t>苑裡鎮公所</t>
  </si>
  <si>
    <t>1.本基地土地使用分區為特定農業區之農牧用地，依非都市土地使用管制規則規定，是否可以供作公園綠地使用，請縣府及公所查明，如不符使用管制規定，請縣府辦理撤案。
2.觀景平台、投光燈、景觀高燈，請減作刪除。
3.戲水區之排水，請分段施作。
4.座椅設置請減量。
5.觀景平台請以壘石、石階處理設計。
6.礫間淨水請刪除，改以跌水設計。
7.仿木欄杆、仿木座椅、懸臂花架、景觀高燈等項目，數量、單價均偏高，請重新檢討，並應於休憩節點及有安全疑慮之處設置即可，以免破壞景觀。
8.本案細部設計完成後應邀請至少2位中央委員參與設計預算書圖審查。
9.建議計畫經費1100萬元，中央補助935萬元，地方配合款165萬元。</t>
  </si>
  <si>
    <t xml:space="preserve">銅鑼鄉公所 </t>
  </si>
  <si>
    <t>1.本案應以修繕工程為主。
2.新設護欄，請取消，護網設置需要求先鍍鋅，不能於現場焊接。
3.舊有木構造花架、木平台、休憩涼亭拆除後，請改以植栽處理，不宜再增設設施物。
4.本案細部設計完成後應邀請至少2位中央委員參與設計預算書圖審查。
5.請增列沿線喬木疏枝減葉工項。
6.暸望台修繕及吊橋錨定座加固，涉及結構補強，非景觀工程項目，請刪除，本案應僅就景觀修繕及防鏽部分處理。
7.請補充具體績效指標，至少1項。
8.建議計畫總經費650萬元，中央補助552萬5000元。</t>
  </si>
  <si>
    <t>公館鄉公所</t>
  </si>
  <si>
    <t>公館鄉休憩公園環境風貌改造工程計畫書</t>
  </si>
  <si>
    <t xml:space="preserve">1.本案應以簡易綠化、通用設計及無障礙設施原則施作。
2.經費明細表，請將本案3個工區的施工項目逐一臚列，計畫經費已含括3個公園的修繕，不可分標施作。
3.本案目前已設置太多人工設施物，應以減法方式，將不必要的硬體設施移除，不宜再增設設施。
4.現有花台如不必要，可以檢討刪除，改為植栽；石椅配置可以調整位置及高壓清洗，不宜再新設置。
5.人行步道舖設，請就現有破損、沉陷部分，局步調整即可，不宜全部重鋪。
6.本案鄰近道路，已有路燈照明，僅於局部照度不足的地方設置燈具即可，景觀燈具，請減量。
7.本案細部設計完成後應邀請至少2位中央委員參與設計預算書圖審查。
8.請補充具體績效指標，至少1項。
9.計畫總經費400萬元，中央補助340萬元，地方配合款60萬元。
</t>
  </si>
  <si>
    <t>大湖鄉公所</t>
  </si>
  <si>
    <t>大湖鄉街角樂活廣場空間環境改善工程</t>
  </si>
  <si>
    <t>1.本案設計時應特別注意全區排水之處理，排水設施編列經費太高，請修正。
2.本案應以停車場鋪面的改善為主，鋪面不得使用高壓混凝土磚，應以耐久性易維管之材料。
3.觀光導覽牌單價太高，請調整；遮蔭花架費用太高，請減作。
4.表演舞台及舞台牆面美化，請檢討設計之必要性及日後使用需求。
5.本案主要為停車空間使用，並非供遊客駐足空間，來客區平台、休憩長椅、遮蔭花架，請減作。
6.請補充具體績效指標，至少1項。
7.本案細部設計完成後應邀請至少2位中央委員參與設計預算書圖審查。
8.計畫總經費300萬元，中央補助255萬元，地方配合款45萬元。</t>
  </si>
  <si>
    <t>南庄鄉公所</t>
  </si>
  <si>
    <t>苗栗縣南庄鄉東村城鎮風貌形塑計畫</t>
  </si>
  <si>
    <t>本案縣府自行撤案。</t>
  </si>
  <si>
    <t>泰安鄉公所</t>
  </si>
  <si>
    <t>泰安鄉泰雅文化園區至溫泉區市集風貌改造工程</t>
  </si>
  <si>
    <t>1.RC棧道請檢討調整設計。
2.本案集客點為泰雅文化園區，後方觀景休憩平台、假日市集空間，請重新檢討，現有邊坡坡腳已穩定，不宜再擾動施作砌石擋土及平台。
3.仿木休憩平台、仿木欄杆、仿木座椅，請減作。
4.本案應以連接兩個節點的既有路面整理為主。
5.步道設計型式，應考量現有步道設計型式，不宜設計過於花俏，並採用耐久易維管之材料施作。
6.本案細部設計完成後應邀請至少2位中央委員參與設計預算書圖審查。
7.計畫總經費300萬元，中央補助255萬元，地方配合款45萬元。</t>
  </si>
  <si>
    <t>泰安鄉象鼻村象鼻部落環境改善工程計畫</t>
  </si>
  <si>
    <t>1.造型花台、景觀矮燈、石桌椅，請減量配置。
2.木階梯、木平台材質，請改採耐久易維護材料。
3.導覽牌、指示牌請減量設計，於重要路口配置即可。
4.既有道路欄杆、跳動路面、排水溝蓋板，屬道路工程，請刪除。
5.104年已補助部落施作8個入口意象，迎賓圖騰及擋土牆美化，請刪除。
6.景觀駁坎磚擋土牆，請刪除。
7.觀景階梯平台2座，請擇要設置1處即可。
8.本案細部設計完成後應邀請至少2位中央委員參與設計預算書圖審查。
9.建議計畫總經費900萬元，中央補助765萬元，地方配合款135萬元。</t>
  </si>
  <si>
    <t>頭份竹南運動公園縫合計畫</t>
  </si>
  <si>
    <t>1.HPPE管線易堵塞，是否施作，請再評估。
2.收邊排水，改以草溝設計，請減討調整。
3.景觀燈及休憩座椅目前公園區內已設置很多，請整體考量配置地點擇要施作，請減量施作。
4.本案為竹南頭份最大運動公園，目前僅施作頭份部分，竹南部分未來也應納入整體考量。
5.本案施作兒童遊憩設施，請注意材料耐久性及施作地點位置之適宜性。
6.本案細部設計完成後應邀請至少2位中央委員參與設計預算書圖審查。
7.建議計畫總經費750萬元，中央補助637萬5,000元，地方配合款112萬5,000元。</t>
  </si>
  <si>
    <t>雲林縣</t>
  </si>
  <si>
    <t>雲林縣政府</t>
  </si>
  <si>
    <t>雲林縣106年度跨域整合及環境景觀輔導計畫</t>
  </si>
  <si>
    <t>1.社規師行政團隊預算應控制再300萬元以內，其餘經費應供實作費用。
2.過去年度修繕完的空屋，可作為拆除後回收再利用材料之分類儲置空間，讓社區建立資源循環再利用之觀念。
3.社規師培訓課程應把樹木修剪納入，並儘速辦理，以導正目前普遍存在樹木修剪的錯誤觀念，並儲備地方修枝剪葉之專業技術人員。
4.社區規劃時，顧問團應注意材料工法之耐久性，以減少後續之維護管理需求。 
5.目前中央相關部會都有投入社區補助資源，請加強府內橫向聯繫，特別是文化部社區營造計畫及農委會農村再生計畫，以免產生計畫重複申請或競合情形。
6.對於縣內推動成效良好之社區，應發揮母雞帶小雞精神，協助縣內不同社區社造推動經驗之分享。
7.建議計畫總經費1300萬元，中央補助1040萬元，地方配合款260萬元。</t>
  </si>
  <si>
    <t>雲林溪綠帶景觀改善工程</t>
  </si>
  <si>
    <t>斗六市公所</t>
  </si>
  <si>
    <t>斗六市藝術水岸園區景觀工程</t>
  </si>
  <si>
    <t>1.本案基地為都市計畫機關用地，請查明施作內容及用途是否符合公共設施用地多目標使用辦法規定，如不符合，請縣府檢討撤案。
2.本案建議以簡易綠美化方式施作，並與左側都會公園之既有設施一併整體考量。
3.本案應與左側都會公園加強人行步道空間之整合與串連。
4.人行步道請改採耐久易維護材料，如PC刷毛或壓花地坪。
5.提案計畫摘要表，請摘述計畫內容，不應空白。
6.本案為工程案，請依規定檢附工程預算書圖。
7.預定工作項目，應逐項臚列本期工程之施作工項。
8.本案建議僅作粗整地，不應刻意挖填土新建一個景觀池。
9.步道動線太複雜，已把基地切割太零碎，不利日後使用，請檢討；步道鋪面數量、單價太高，請減作。
10.喬木、地被植物僅編列1式，197萬8,000元及24萬元，並未具體說明採用哪些樹種?樹徑、樹高、單價、數量都未具體說明，請重新檢討。
11.本案雖為工程案，但因設計廠商未完成細部設計，故後續請公所於完成預算書圖後，應邀請景觀總顧問及中央審查委員至少2位參與工程預算書圖審查，並依審查意見修正後始得辦理發包。
11.建議暫匡計畫總經費1500萬元，中央補助1200萬元，地方配合款300萬元，惟實際金額應以中央審查委員完成預算書圖審查結果為準。</t>
  </si>
  <si>
    <t>籽公園景觀改造規劃設計</t>
  </si>
  <si>
    <t>1.木平台及棧道，請修正為RC材質，或以仿木混凝土板施作。
2.無障礙步道，請改採PC刷毛。
3.塑膠木休憩座椅，請改以仿木RC或石椅施作。
4.景觀工程之紅磚、木平台、休憩座椅，編列數量、單價偏高，請檢討調整。
5.準備假設工程之安全圍籬、客土，編列單價、數量偏高，請修正。
6.整體實施步驟與流程，僅有規劃設計階段，請增列工程階段作業程序。
7.本案細部設計完成後應邀請至少2位中央委員參與設計預算書圖審查。
8.建議計畫總經費750萬元，中央補助600萬元，地方配合款150萬元。惟實際工程發包金額應以中央審查委員完成預算書圖審查結果為準。</t>
  </si>
  <si>
    <t>斗六市文德街角周邊環境綠美化改善計畫</t>
  </si>
  <si>
    <t>1.準備假設工程編列65萬元，單價、數量偏高，請修正。
2.遊憩區工項與所列體建設施、遊具不符。
3.景觀設施工程幻彩玻璃磚、入口彩色沙(圖騰)，請刪除。
4.本案細部設計完成後應邀請至少2位中央委員參與設計預算書圖審查。
3.建議計畫總經費200萬元，中央補助160萬元，地方配合款40萬元。惟實際工程發包金額應以中央審查委員完成預算書圖審查結果為準。</t>
  </si>
  <si>
    <t>雲林縣北港鎮溝皂里親水環境空間營造計畫</t>
  </si>
  <si>
    <t>1.本案請縣府先查明土地使用分區及用地別，以確認未來使用是否符合土地使用管制規定。
2.請先查明土地權屬(含地籍謄本)並取得土地使用同意證明文件。
3.本案準備假設工程編列114萬元，單價、數量偏高，請修正。
4.景觀設施工程幻彩玻璃磚、入口彩色沙(圖騰)，請刪除。
5.塑膠木休憩座椅、車阻、表演平台，請刪除。
6.RC板橋無設置必要性，請檢討刪除。
7.本案細部設計完成後應邀請至少2位中央委員參與設計預算書圖審查。
8.本案建議與東榮國小合作，規劃設置生態池，納入環境教育場域。
9.喬木草皮維護費，請併入植栽費用。
10.建議計畫總經費400萬元，中央補助320萬元，地方配合款80萬元。惟實際工程發包金額應以中央審查委員完成預算書圖審查結果為準。</t>
  </si>
  <si>
    <t>斗六市鎮南國小</t>
  </si>
  <si>
    <t>雲林縣斗六市鎮南國民小學通學步道暨周邊環境建置計畫</t>
  </si>
  <si>
    <t>1.提案計畫摘要表，計畫內容請分別摘述，不宜空白。
2.整體實施步驟與流程，僅有規劃設計階段，請增列工程階段作業程序。
3.紙模壓花地坪，請改為壓花混凝土地坪，以免有綁標之嫌。
4.穿透式格柵，請刪除，改以綠籬取代。
5.木紋磚屬於高壓混凝土磚，請改用其他易維護耐久性之材料，例如混凝土刷毛或壓花地坪。
6.造型大門編列5座，數量太多，請檢討減作。
7.預期效益請補充具體績效指標，至少1項。
8.請補充後續維管單位及維管計畫。
9.新設圍牆，請減作，與無圍牆校園之精神不符。
10.植栽工程僅以乙式編列，並未具體說明採用哪些樹種?樹徑、樹高、單價、數量都未說明，請檢討修正。
11.本案細部設計完成後應邀請至少2位中央委員參與設計預算書圖審查。
12.建議計畫總經費550萬元，中央補助440萬元，地方配合款110萬元。惟實際工程發包金額應以中央審查委員完成預算書圖審查結果為準。</t>
  </si>
  <si>
    <t>元長鄉公所</t>
  </si>
  <si>
    <t>雲林縣元長鄉鄉土文化創意場域計畫</t>
  </si>
  <si>
    <t>撤案</t>
  </si>
  <si>
    <t>褒忠鄉公所</t>
  </si>
  <si>
    <t>1.本基地土地使用分區為特定農業區之農牧用地，依非都市土地使用管制規則規定，是否可以供作公園綠地使用，請縣府及公所查明，如不符使用管制規定，請縣府辦理撤案。
2.鋪面工程太多，使用材料複雜，請減作，建議採耐久易維護材料，如壓花地坪、PC粉光。
3.太陽能車阻、造型欄杆、花架，請刪除。
4.造型座椅，請改採石椅，或使用耐候性材料。
5.景觀高燈、矮燈，請減量，基地離社區距離遠，夜間使用率低，請考量刪除，或於重要節點設置即可。
6.本案細部設計完成後應邀請至少2位中央委員參與設計預算書圖審查。
7.建議計畫總經費150萬元，中央補助120萬元，地方配合款30萬元。惟實際工程發包金額應以中央審查委員完成預算書圖審查結果為準。</t>
  </si>
  <si>
    <t>1、總經費依面積估算，超過合理程度。
2、廣場設計構想太過複雜。
3、本案以減量設計方式調整預算為1800萬。
4、請以減法辦理，計畫書29頁設計構想舖面過多應予減量。
5、鋪面改為PC或壓花地坪，面積減量。
6、增加座椅。
7、以土方平衡為原則為宜。
8、本案匡列總經費1800萬。
9、審查意見回應表，請註明修正頁次。重申本年度中央補助比例嘉義市75％。</t>
  </si>
  <si>
    <t>1、總經費900萬元，實做部份綠美化營造費615萬元，實做不足70％，建議實做至少630萬元以上。
2、行政費用以不超過230萬為原則。
3、本案匡列總經費900萬。
4、審查意見回應表，請註明修正頁次。重申本年度中央補助比例嘉義市75％。</t>
  </si>
  <si>
    <t>1、修枝剪葉。
2、設施減量，損壞者拆除。
3、應詳細檢討其路徑和合宜寬度(硬舖面和綠地空間有競合關係)就其需求功能之必要性以及和樹根之間的關係，應做詳細分析檢討。
4、原高壓磚沉陷破損，本次請以耐用又經濟之RC材料配合場面或壓花或抿石子滾平等處理。
5、本案匡列總經費1200萬。
6、審查意見回應表，請註明修正頁次。重申本年度中央補助比例嘉義市75％。</t>
  </si>
  <si>
    <t>1、補助月影潭心段木棧台步道拆除，供再利用改為較耐久之人行步道並加做綠帶(混凝土刷毛加紅磚收頭)。
2、月影潭心周邊步道長1200M寬度2M，植裁帶。
3、拆除後應擇料庫存做為隔條修繕其他域區抽換之用。
4、補助更換一條路，另一條路續以維修方式處理。
5、本案匡列總經費500萬。
6、審查意見回應表，請註明修正頁次。重申本年度中央補助比例嘉義市75％。</t>
  </si>
  <si>
    <t xml:space="preserve">1.本案經費概估編列喬木移植，請刪除。
2.公園路是否須新增人行道。將圍牆打除即可，不用移植喬木。
3.公園路人行步道建議亦可由街角直接移至校園內，保留現有成列植栽。
4.公園路原喬木植栽請勿遷移，保持原狀。
5.榮泰街介面部份以圍牆拆除，利用垂直綠化遮蔽車棚景觀，設置造型欄杆？設計是否妥適？未來垂直綠化養護是否容易？
6.透水方式改為混凝土刷毛或壓花混凝土。
7.榮泰街75巷（校園西側）依簡報資料照片喬木仍有其完整性，請勿遷移。請以無圍牆設計處理即可。                                8.新盛街（校園南側）喬木請勿遷移，如同西側將圍牆打除即可。                                             9.經費概估為何編列圍牆修復?
10.本案設計完成，請先邀集中央委員是否符合上列意見，本案核定補助300萬元。
</t>
  </si>
  <si>
    <t>1、圍牆全部拆除。
2、護欄A、護欄B建議不做以複層式綠籬。
3、龍柏不予移植外，並請注意新設人行步道與樹木間距。
4.人行道龍柏已栽植40餘年，不宜移植，建議拆除圍牆內縮。                                                 5.圍牆應全面打除，避免留設沒有意義的1小截圍牆，徒增加施工困擾，種植複層式綠籬。                       6.高壓混凝土舖面請改為混凝土刷毛處理或混凝土壓花地坪。                                               7.簡報資料太陽能LED標誌實用性為何？後續材料更換及養護材料取得是否容易？
8.頂蓋休憩亭簡報資料預計施作，但經費概估表卻沒有編列此工項，請修正。                                               9.本案匡列330萬。</t>
  </si>
  <si>
    <t>1.本案於瑞穗鄉富源、富興、富民等三村進行藝術環境之營造，目前僅提出座椅與解說牌工項，不易達成計畫目標，建議修正後再審。
2.藝術環境營造不應該是意象造型設施工程，而應以大地藝術祭模式，營造鄉村地域的人文生態美感氛圍。但全案只做座椅及解說牌，不符補助原則，請再檢討相關綠美化重新提案。
3.造型座椅，意象解說牌等，不建議施作。申請項目只座椅和解說牌，其他並沒有綠美化改善之項目。請再增擬改善項目。
4.座椅之型式及位置，請再詳細評估，避免大量重複。
5.本案僅提造型座椅及特色意象解說牌之工項，似與城鄉風貌補助原則有別。
6.本案工項內容較不符合城鄉風貌補助。可考慮就全縣受風災破壞之環境景觀改善。
7.縣府決議撤案。</t>
  </si>
  <si>
    <t>1.步道自行車道沿線植物種類改善應以疏植為主，而非清除枝下部分。
2.疏植時應考量東北季風處密植，優良景點部分則適度開放。
3.雜木林內部保留，臨道路部分可改善樹種，步道海岸間不必要人工設施刪除。
4.請說明擬施作之各形式鋪面之合適性。
5.本案建議與第一案併案辦理。於匡列經費內進行細部設計，經審查後再發包，仍以實際通過之設計內容依實估算。
6.合併辦理整體規劃設計，細部設計介面整併。         7.透水鋪面建置及觀潮亭旁設置木平台等工項不適宜，請調整。                                               8.本案施作內容計算單位不一，兩側路廊工項以長度計，部份工項又以面積計，請估算施作總面積。                9.有關解說設施、道路指示及導覽地圖建置等新增或改善項目請以減量設計、耐久方向辦理。                                                 10.南洋杉是海邊喬木，無法疏枝，過密部分需疏植，選用植栽樹種請注意是否適合當地環境。                   11.本案改善地點：環狀動線（一）、環狀動線（二）改善項目：全區導覽地圖建置、景點解說設施、道路指示牌、自行車道標線劃設，核定補助1300萬元。</t>
  </si>
  <si>
    <r>
      <t>1.水塔請加以美化。
2.水溝底不黏土層請改採一般土壤，以增加透水。
3.生態水道、生態水池，請依地形及原有河道作局部改造調整即可。
4.</t>
    </r>
    <r>
      <rPr>
        <sz val="16"/>
        <color indexed="10"/>
        <rFont val="標楷體"/>
        <family val="4"/>
      </rPr>
      <t>建議計畫總經費2,050萬元，中央補助1537萬5,000元，地方配合款512萬5,000元。</t>
    </r>
    <r>
      <rPr>
        <sz val="16"/>
        <rFont val="標楷體"/>
        <family val="4"/>
      </rPr>
      <t>惟縣府如認有增設項目之必要，得提高計畫經費，並應自籌經費辦理。</t>
    </r>
  </si>
  <si>
    <r>
      <t xml:space="preserve">1.本案建議可以社區規劃師團隊參與，以擾動並強化當地社區營造的能量。必要時可與社規師計畫結合，納入社造點。
2.本案請以簡易綠美化方式辦理，除需以工程發包方式辦理之周邊環境改善及現有設施修繕外，其餘部分可以保留由社區採雇工購料方式辦理。
3.GRC入口造型意象、風車飾品、塑木花架、護欄、木座椅等設施物，請刪除。
4.牆面石頭漆、彩繪陶板拼貼、伯公廟舍粉刷油漆、擋土牆面抿石子等，請刪除。
5.本案應以強調地區自明性為設計主軸，不要用過多的色彩、鋪面，破壞原有質樸的農村風貌。
</t>
    </r>
    <r>
      <rPr>
        <sz val="16"/>
        <color indexed="10"/>
        <rFont val="標楷體"/>
        <family val="4"/>
      </rPr>
      <t>6.本案細部設計完成後應邀請至少2位中央委員參與設計預算書圖審查</t>
    </r>
    <r>
      <rPr>
        <sz val="16"/>
        <rFont val="標楷體"/>
        <family val="4"/>
      </rPr>
      <t>。
7.建議計畫總經費400萬元，中央補助300萬元，地方配合款100萬元。</t>
    </r>
  </si>
  <si>
    <r>
      <t xml:space="preserve">1.本案應以簡易綠美化為主，並以台泥鐵道的維護及意象強化為設計方向。
2.鋪面設計過於花俏，且使用材料太多，不易日後維管，建議調整修正。
3.鋪面工程採高壓混凝土磚或紅磚，不耐久也不易維管，請改以其他耐久、易維護之材料取代，鋪面工程費超過180萬元，經費比例太高，請修正。
4.不必要的人工化廣場、記憶牌坊等，建議刪除改採簡易方式設計。
5.台電外線補助費非發包工程費，請改列為間接費用。
6.本案基地位置鄰近動漫園區，未來如有藝術創意作品的展示，在設計時就不宜把空間佈滿，應留白作為未來佈展使用。
</t>
    </r>
    <r>
      <rPr>
        <sz val="16"/>
        <color indexed="10"/>
        <rFont val="標楷體"/>
        <family val="4"/>
      </rPr>
      <t>7.本案細部設計完成後應邀請至少2位中央委員參與設計預算書圖審查。</t>
    </r>
    <r>
      <rPr>
        <sz val="16"/>
        <rFont val="標楷體"/>
        <family val="4"/>
      </rPr>
      <t xml:space="preserve">
8.建議計畫總經費250萬元，中央補助187萬5000元，地方配合款62萬5000元。</t>
    </r>
  </si>
  <si>
    <r>
      <t xml:space="preserve">1.礫間淨化處理應重新檢討思考，是否能達到淨水功能，或僅是景觀池的效果。
2.可食性地景，務必要妥善思考日後的管理維護，讓居民儘可能參與，甚至建議將本區列為社區規劃施作範圍之一。
3.河岸步道不建議採用懸臂式平台。
4.河道兩側私有土地部分，應儘量取得同意文件，以免影響計畫投資效益。
5.本案主要使用者及受益者為河道兩側之住戶，未來應鼓勵社區居民透過社區營造方式，參與及負責後續之維護工作。
6.經費需求表，單價偏高，請重新修正。
7.本次提案工法與前期工程不一致，且可行性需再評估，請於設計時納入考量。
8.可食性地景區不可以觀光區之概念規劃及設置步道，未來應導入社區參與及相關資源，以利後續環境之維護。
</t>
    </r>
    <r>
      <rPr>
        <sz val="16"/>
        <color indexed="10"/>
        <rFont val="標楷體"/>
        <family val="4"/>
      </rPr>
      <t>9.本案細部設計完成後應邀請至少2位中央委員參與設計預算書圖審查。</t>
    </r>
    <r>
      <rPr>
        <sz val="16"/>
        <rFont val="標楷體"/>
        <family val="4"/>
      </rPr>
      <t xml:space="preserve">
10.建議計畫總經費1,200萬元，中央補助900萬元，地方配合款300萬元。惟縣府如認有增設項目之必要，得提高計畫經費，並應自籌經費辦理。</t>
    </r>
  </si>
  <si>
    <r>
      <t>1實作經費至少應占總經費之75%。
2.社規師培訓課程應把樹木修剪納入，並儘速辦理，以導正目前普遍存在樹木修剪的錯誤觀念，並儲備地方修枝剪葉之專業技術人員。
3.社區規劃時，顧問團應注意材料工法之耐久性，以減少後續之維護管理需求。 
4.目前中央相關部會都有投入社區補助資源，請加強府內橫向聯繫，特別是文化部社區營造計畫及農委會農村再生計畫，以免產生計畫重複申請或競合情形。
5.對於縣內推動成效良好之社區，應發揮母雞帶小雞精神，協助縣內不同社區社造推動經驗之分享。
6.計畫書內104、105年度資料顯示有將舊屋翻修或直接將雞舍改建為舊料倉庫，是否符合建管法令，應審慎妥處。
7.建議計畫總經費</t>
    </r>
    <r>
      <rPr>
        <sz val="16"/>
        <color indexed="10"/>
        <rFont val="標楷體"/>
        <family val="4"/>
      </rPr>
      <t>1,000萬元</t>
    </r>
    <r>
      <rPr>
        <sz val="16"/>
        <rFont val="標楷體"/>
        <family val="4"/>
      </rPr>
      <t>，中央補助</t>
    </r>
    <r>
      <rPr>
        <sz val="16"/>
        <color indexed="10"/>
        <rFont val="標楷體"/>
        <family val="4"/>
      </rPr>
      <t>750萬元</t>
    </r>
    <r>
      <rPr>
        <sz val="16"/>
        <rFont val="標楷體"/>
        <family val="4"/>
      </rPr>
      <t>，地方配合款</t>
    </r>
    <r>
      <rPr>
        <sz val="16"/>
        <color indexed="10"/>
        <rFont val="標楷體"/>
        <family val="4"/>
      </rPr>
      <t>250萬元</t>
    </r>
    <r>
      <rPr>
        <sz val="16"/>
        <rFont val="標楷體"/>
        <family val="4"/>
      </rPr>
      <t>。</t>
    </r>
  </si>
  <si>
    <t>106年度宜蘭縣社區規劃師駐地輔導計畫</t>
  </si>
  <si>
    <t xml:space="preserve"> </t>
  </si>
  <si>
    <t>高屏溪左岸地景公園形塑計畫</t>
  </si>
  <si>
    <t xml:space="preserve">1.應以減量、自然材料為主，以結合環境特性，地坪舖面用花崗岩、高壓磚等都會化石材並不恰當，請修改為其他耐久材料。
2.植栽支撐支架工法應檢討。
3.高屏溪左岸運動公園通道，不宜過度設計，以整地為主，重點地區(兩端)作入口意象即可。
4.未來發展應與右岸作呼應，建議先以簡易綠美化之整理即可，視未來實際用途及需要，再增設街道傢俱。
5.不應以過多的人工鋪面及都市型設計方式來處理。石材使用過多，燈具與栽植亦同，應以減量設計為原則。
6.簡化以混擬土表面掃毛為主。混擬土地坪厚度不一，15公分厚之必要性為何?15cm以點焊鋼絲網不合哩，應統一以10cm厚加點焊鋼絲網即可。
7.本案施做部分，溝二側各增加10公尺，面積擴大6000m2。
8本案總經費匡列為1,200萬元。
</t>
  </si>
  <si>
    <t xml:space="preserve">1、106年度250萬元。
2、審查意見回應表，請註明修正頁次。重申本年度中央補助比例金門為75％。
</t>
  </si>
  <si>
    <t xml:space="preserve">1、106年150萬元。
2、本案工作期程延至107年底，合併兩年度計畫經費調整為350萬元。
3、審查意見回應表，請註明修正頁次。重申本年度中央補助比例基隆為75％。
</t>
  </si>
  <si>
    <t xml:space="preserve">1、景觀總顧問合約期程以年度為期限，以配合城鄉風貌計畫執行。
2、105年度執行跨年度到106年5月，建議以剩7月之週期補助之。
3、建議擴充條款方式補充年度預算之合理性，以免空窗期之發生。
4、總顧問間應與前案都是以府方的高度來協助縣府內各局處的相關計畫。
5、應符各種進步且永續的理念及收法來協助各建設計畫方案的推動，例如韌性城鄉、海綿城市、韌性社區、再生綠能源、智慧城鄉等。
6、總顧問案應可再結合社區規劃施作系統性監督與前瞻性之系統性規，包括縣政發展FRAME WORK 之REVIEN。
7、各景區（湖、埤）往返國道沿途路口標識之檢視，增設改善規劃（可結合衛星導航，並作不同路線設計，以疏導車輛），全線最好重新規劃建設交通系統。
8、106年140萬元。
9、計畫書內容應請依本部105年7月20日內授營都字第1050810178號送本階段補助須知所附之提案計畫書格式（含提案摘要表）補正，其格式電子檔可至本署魅力城鄉主題網站下載。
10、審查意見回應表，請註明修正頁次。重申本年度中央補助比例宜蘭為80％。
</t>
  </si>
  <si>
    <t xml:space="preserve">本案106年度核定總經費為130萬元，辦理期程至106年12月底止。
</t>
  </si>
  <si>
    <t>1.加強重點景觀區環境及跨域建設計畫之研提指導。
2.本案106年度核定總經費為100萬元，執行期程至106年12月31日止。</t>
  </si>
  <si>
    <t>1、照署景觀總顧問改置原則修正至106年12月100萬。
2、本案匡列總經費100萬。
3、審查意見回應表，請註明修正頁次。</t>
  </si>
  <si>
    <t>中央補助數
(元)</t>
  </si>
  <si>
    <t>1、照署景觀總顧問改置原則修正至106年12月95萬。
2、本案匡列總經費95萬。
3、審查意見回應表，請註明修正頁次。</t>
  </si>
  <si>
    <t>AB</t>
  </si>
  <si>
    <t>1、實做70%，為下限非上限，儘量應在70%以上，請酌予增加。
2、組數30組尚合理。
3、實際運作於社區雇工購料部份之比例能再增案件。
4、實做請調至750萬。
5、本案匡列總經費1000萬。
6、審查意見回應表，請註明修正頁次。重申本年度中央補助比例彰化縣80％。</t>
  </si>
  <si>
    <t>1、入口廣場，休憩廣場採用表面抿石子材料，應考量其耐久性材質。
2、施工時，工法應注意其分割，避免膨鼓。
3、本案匡列總經費273萬。
4、審查意見回應表，請註明修正頁次。重申本年度中央補助比例彰化縣80％。</t>
  </si>
  <si>
    <t>1、人行步道僅可能施作一邊，道路現在綠籬不同意拆除變為人行步道，請加以修植。
2、本案道路兩側已設置綠帶，建議僅闢建沿溪側道，儘量保留既有植裁，計畫總額修正為480萬
3、本案匡列總經費480萬。
4、審查意見回應表，請註明修正頁次。重申本年度中央補助比例彰化縣80％。</t>
  </si>
  <si>
    <t>1、本案列入社區規劃師輔導辦理，可分為數個點處理。</t>
  </si>
  <si>
    <t>1、損壞之設施如無需要，拆除較妥。
2、原有連鎖磚損壞請拆除，改用其他耐久之地坪。
3、廁所不易管理、建議拆除。
4、木損壞請改用RC材料。
5、本案匡列總經費250萬。
6、審查意見回應表，請註明修正頁次。重申本年度中央補助比例彰化縣80％。</t>
  </si>
  <si>
    <t>1、武聖宮停車場請增加綠點。
2、活動廁所請注意維護管理。
3、不銹鋼不能以殘值回扣處理，應繳回公所保管處理。
4、土方殘值也因公墓土方應無法轉賣，應以平衡方式處理。
5、停車場不宜以植草磚，應列AC修補，辦活動較方便使用。
6、體健設施之地墊應考量排水，避免變形腐爛。
7、武聖宮前廣場及停車場建議仍以AC加設，先將排水問題規劃妥善。
8、活動廁所應考慮下放固定。
9、本案匡列總經費890萬。
10、審查意見回應表，請註明修正頁次。重申本年度中央補助比例彰化縣80％。</t>
  </si>
  <si>
    <t>1、入口意象不必要應該減做，棚架工程建議不做。
2、樹穴座椅建議不做，僅為鋼板樹圓石，棚架必要性不高，建議不做。
3、照明應考量道路邊照明，即無須再做景觀高燈，車步道即以矮燈施做。
4、喬木應以修枝剪葉為準，不宜再移植。
5、本案匡列總經費600萬。
6、審查意見回應表，請註明修正頁次。重申本年度中央補助比例彰化縣80％。</t>
  </si>
  <si>
    <t>1、停車格應再詳細規劃，避免比較現行停車格規劃更少。
2、舊有排水溝要定時清淤。
3、場內排水以拉高方式向外散水或中央新設排水溝。
4、AC增鋪厚度需8公分以上。
5、請再檢視規劃之合理性及綠化工程之適宜性。
6、本案匡列總經費400萬。
7、審查意見回應表，請註明修正頁次。重申本年度中央補助比例彰化縣80％。</t>
  </si>
  <si>
    <t>1、請將不必要設施拆除，環境整理修繕。
2、修枝剪葉(浮根處理)。
3、公園名牌正名請考量減做。
4、植裁槽減做。
5、入口意象、喬木移植、植栽槽等刪減不做。
6、景石地基加固即可不宜遷移。
7、酌減步道及環境維護。
8、請強化維護管理策略。
9、本案匡列總經費150萬。
10、審查意見回應表，請註明修正頁次。重申本年度中央補助比例彰化縣80％。</t>
  </si>
  <si>
    <t>1、注意植栽密度。
2、建議刪除植栽解說牌設施。
3、建議植栽工程請重新檢視其合適性，公墓地地區建議以綠籬作為隔離而非種植喬木。
4、本案匡列總經費430萬。
5、審查意見回應表，請註明修正頁次。重申本年度中央補助比例彰化縣80％。</t>
  </si>
  <si>
    <t>1、本案以整地環境整理為主。
2、樹陰太密，地被不容易生長。
3、由區公所以僱工購料方式來整理。
4、周邊植40CM寬之綠籬，基地區內需整平夯實，亦將石塊做妥善之處理。
5、本案匡列總經費80萬。
6、審查意見回應表，請註明修正頁次。重申本年度中央補助比例彰化縣80％。</t>
  </si>
  <si>
    <t>1、請評估結構安全，符合達到修繕效益後再同意補助。
2、請中央委員前去輔導。
3、本案匡列總經費700萬，重申本年度中央補助比例彰化縣80％。
4、本案請修正為A+B案。
5、審查意見回應表，請註明修正頁次。重申本年度中央補助比例彰化縣80％。</t>
  </si>
  <si>
    <t>1、請注意排水，避免日後大雨積水，影響樹木生長，建議設置草溝。
2、基地原為垃圾掩埋場，需謹慎處理避免造成二次公害。
3、請慎選植栽，因基地原為掩埋場，需大量覆土並選擇合適之植栽。
4、本案匡列總經費300萬。
5、審查意見回應表，請註明修正頁次。重申本年度中央補助比例彰化縣80％。</t>
  </si>
  <si>
    <t>1、本處應為髒亂問題，人行道設於溝渠內層不合理。
2、建議以農村再生或社區營造方式處理，以節點方式來改善。</t>
  </si>
  <si>
    <t>1、本案僅0.2公頃，請硬體設施減少，如：花架、涼亭等。
2、FRP舖面，透水舖面、透水地坪等請考量耐久性，且單價偏高。
3、工項休憩區FRP鋪面，RC透水地坪材料規格請詳列。
4、請加強維護管理策略。
5、本案匡列總經費410萬。
6、審查意見回應表，請註明修正頁次。重申本年度中央補助比例彰化縣80％。</t>
  </si>
  <si>
    <t>1、本案101年已補助900萬元。
2、建議環境修繕，以僱工之購科方式整修不安全之設施，由公所執行修繕。
3、本案匡列總經費60萬。
4、審查意見回應表，請註明修正頁次。重申本年度中央補助比例彰化縣80％。</t>
  </si>
  <si>
    <t>1、景觀燈、壓花地坪單價偏高。
2、本案匡列總經費400萬。
3、審查意見回應表，請註明修正頁次。重申本年度中央補助比例彰化縣80％。</t>
  </si>
  <si>
    <t>1、請注意排水設施。
2、透水舖面請改用其他耐久性材料取代，如混凝土刷毛或壓花混凝土。
3、應以植栽灌木做為圍籬。
4、本案請與當地居民溝通公園使用需求，以減量設計為原則。
5、本案匡列總經費250萬。
6、審查意見回應表，請註明修正頁次。重申本年度中央補助比例彰化縣80％。</t>
  </si>
  <si>
    <t>1、照署景觀總顧問改置原則修正至106年12月100萬。
2、本案匡列總經費100萬。</t>
  </si>
  <si>
    <t>1.本案計畫期程配合105年度總顧問計畫執行期間，以辦理至106年底止。
2.建議計畫總經費100萬元，中央補助80萬元，地方配合款20萬元。</t>
  </si>
  <si>
    <r>
      <t>1.本案計畫期程配合105年度總顧問計畫執行期間，以執行至106年度底止。
2.計畫總經費200萬元，中央補助150萬元，地方配合款50萬元。</t>
    </r>
    <r>
      <rPr>
        <sz val="16"/>
        <color indexed="10"/>
        <rFont val="標楷體"/>
        <family val="4"/>
      </rPr>
      <t>惟縣府如認有增設項目之必要，得提高計畫經費，並應自籌經費辦理。</t>
    </r>
  </si>
  <si>
    <t>106年度第一階段「城鎮風貌型塑整體計畫」輔導及審查會議</t>
  </si>
  <si>
    <t>序號</t>
  </si>
  <si>
    <t>縣市別</t>
  </si>
  <si>
    <t>提案單位</t>
  </si>
  <si>
    <t>類別</t>
  </si>
  <si>
    <t>案名</t>
  </si>
  <si>
    <t>計畫總經費
(元)</t>
  </si>
  <si>
    <t>申請中央補助金額
(元)</t>
  </si>
  <si>
    <t>地方配合款
(元)</t>
  </si>
  <si>
    <t xml:space="preserve">審查意見 </t>
  </si>
  <si>
    <t>備註</t>
  </si>
  <si>
    <t>1.本案計畫期程配合105年度總顧問計畫執行期間，以執行至106年底止。
2.計畫總經費100萬元，中央補助85萬元，地方配合款15萬元。惟縣府如認有增設項目之必要，得提高計畫經費，並應自籌經費辦理。</t>
  </si>
  <si>
    <t>107年無經費預算，暫不核定。</t>
  </si>
  <si>
    <t>1.依通案標準，核定補助額度，106年度250萬。
2.景觀總顧問應協助市府團隊確認中央審查委員對於工程案件設計內容之建議是否有確實修正。                   3.離島因環境因素，較宜發展小而美之工程，建議朝向有長時間之改善作為，往邊陲地方發展城鄉風貌落實環境整理，以加強經費之運作有效性。
4.總顧問團隊除針對提案品質外，設計及施工之輔導應著重有效性，並於施工初期及設計階段針對材料，選擇耐久性及工法之適當性及正確性，做完整之考量，配合當地氣候及生態環境。                                           5.各案計畫書報署備查前，請總顧問團隊詳實審查其計畫用地範圍與土地同意書是否相符，有無不符或闕漏相關單位土地使用證明。                                                 6.另案件如遇有變更設計、計畫範圍、施作面積、工項內容調整等請總顧問團隊確實核對有無確實取得土地使用同意證明及按圖施工，避免計畫書多次修正往返。                                          7.各案計畫書經費需求表請針對編列數額如：工程管理費、保險費、營業稅編列等，請依相關作業規定檢視確認後再將計畫書報署。各案本次及歷次委員審查意見回覆請置於計畫書。                                               8.計畫書送署備查後，請儘速將最新修正計畫書電子檔送署，以利後續歸檔。
9.依通案標準，核定補助額度，106年以250萬元編列。</t>
  </si>
  <si>
    <t xml:space="preserve">     </t>
  </si>
  <si>
    <t>花蓮縣</t>
  </si>
  <si>
    <t>花蓮縣政府</t>
  </si>
  <si>
    <t>106年度花蓮市後山日先照-花崗山地景營造計畫工程</t>
  </si>
  <si>
    <t>1.本案為三個區塊環境改善，但編列151.5萬施作休憩平台，及植草磚11.78萬等，請說明每個工區擬施作之工項為何?區位為何?
2.建議以簡易綠美化為主。
3.本案施作基地分布三處，各處規劃設計內容不清楚。建議加強計畫目標，將花崗山公園地景作一整體改善。請強化193與本案三個工區營造據點的人本綠地景觀生態網絡的串聯。
4.花崗山是花蓮最早開發的地域，人文生態文理厚實。
5.運動公園欄杆取消，平台沒必要請刪減，路邊停車應設排水溝。
6.再生瀝青之耐久不良，停車場應以AC或刷毛。植草磚的使用處所不明。
7.公園內應修枝剪葉及拆除不必要設施。欄杆拆除花台拆除。工程項目如植草磚，休憩平台，擋土牆、步道不妥適，欄杆予以刪除。
8.公園入口就設施拆除整理。三個工區依規定安全問題應分別處理。
9.初審委員曾提需修正之項目完全沒處理。
10.本案三工區均未提具體的做法，無法了解實際規劃願景。
11.初審之規劃設計，建議公所可持開口合約方式辦理。
12.塑木休憩平台，建議改為混凝土仿木方式施作。
13.規劃構想較為粗糙，各工區所需改善部分所需經費不明確，且與總經費無法對應。
14.本案核定850萬元。</t>
  </si>
  <si>
    <t>106年度花蓮縣瑞穗鄉富源、富興、富民等三村藝術環境營造計畫</t>
  </si>
  <si>
    <t xml:space="preserve">1.106年度核定140萬元。
2.各案計畫書報署備查前，請總顧問團隊詳實審查其計畫用地範圍與土地同意書是否相符，有無不符或闕漏相關單位土地使用證明。                                        3.另案件如遇有變更設計、計畫範圍、施作面積、工項內容調整等請總顧問團隊確實核對有無確實取得土地使用同意證明及按圖施工。                                     4.計畫書送署備查後，請儘速將最新修正計畫書電子檔送署，以利後續歸檔。
</t>
  </si>
  <si>
    <t xml:space="preserve">1.建議以2050台北願景計畫之架構下協助統合各局處的施政計畫，以落實全市的景觀風貌之型塑。
2.市府提出106年度相關計畫提案與執行，請總顧問協助各單位提案。
3.景觀總顧問執行工作之範圍如何？請修正輔導內容與實質作業等。
4.建議朝全市及重點景觀地區之景觀規劃及協調管制性的計畫。
5.台北市105年景觀總顧問參與之工作為台北市政府政策事項，均無內政部之城鄉風貌之工作項目，106年之工作，應列入城鄉風貌之工作項目。
6.本案106年核定為270萬元，執行期程至106年度12月31日止。
7.本案同意照案通過，總經費匡列為270萬元，
</t>
  </si>
  <si>
    <t xml:space="preserve">1.本案106年核定為100萬元，執行期程至106年度12月31日止。
2.請以營建署通案方式修正。
3.本案總經費匡列為100萬元。
</t>
  </si>
  <si>
    <t xml:space="preserve">1.本案106年核定為130萬元，執行期程至106年度12月31日止。
2.請以營建署通案方式修正。
3.本案總經費匡列為130萬元。
</t>
  </si>
  <si>
    <t xml:space="preserve">1.本案106年為5個月，核定為105萬元，執行期程至106年度12月31日止。
2.請以營建署通案方式修正。
3.本案總經費匡列為105萬元。
</t>
  </si>
  <si>
    <t xml:space="preserve">本案106年度核定總經費為100萬元，執行期程至106年12月31日止，惟經市府表示，因執行實際需要，擬以總經費150萬元辦理本案，新增50萬元將由市府自籌經費辦理(地方配合款共75萬元)，中央補助經費維持為75萬元。
</t>
  </si>
  <si>
    <r>
      <t xml:space="preserve">1.植栽數量及單價太高，請修正。
2.本案水岸道路已有完整良好的樹木，未來是否需要再新植喬木，請重新檢討。
3.在水質未改善前進行開蓋之必要性，請縣府再重新檢討。
4.請減量設計，欄杆請刪除。
5.水岸腹地很有限，請以綠化為主，不宜施作人工設施物。
6.因雲林溪水質尚未改善，親水工項部分，請刪除。
7.人行道、自行車道單價太高，且均採高壓混凝土磚並不恰當，請改採耐久易維護材料。
8.自行車道請採用AC路面，以利騎乘之舒適度。
9.彩色AC年久容易退色，反而不美觀，不建議採用，建議採用一般AC即可。
10.欄杆工項請刪除，改以綠籬取代。
11.喬木設計數量有誤，以每株喬木間距5-6M推估，設計已過量，且與現況不符，請重新檢討。
12.新設花台，請刪除。
13.景觀步道單價太高，請修正。
14.景觀燈設計數量及單價偏高，請調整。
15.本案基地範圍應與經濟部水利署辦理的治理工程有所區隔，請於計畫施作範圍中清楚標示屬於本計畫補助施作範圍與河川局施作範圍，並注意二個工程標案間的介面整合。
16.本案雖為工程案，但修正內容多，建議依審查意見修正後邀請2位中央審查委員確認後再行上網發包。
</t>
    </r>
    <r>
      <rPr>
        <sz val="16"/>
        <color indexed="10"/>
        <rFont val="標楷體"/>
        <family val="4"/>
      </rPr>
      <t>17.本案建議計畫總經費2,000萬元，中央補助1,600萬元，地方配合款400萬元。</t>
    </r>
  </si>
  <si>
    <r>
      <t>1.加強植栽修枝剪葉，維護管理。
2.本案總經費匡列為</t>
    </r>
    <r>
      <rPr>
        <sz val="16"/>
        <color indexed="10"/>
        <rFont val="標楷體"/>
        <family val="4"/>
      </rPr>
      <t>500</t>
    </r>
    <r>
      <rPr>
        <sz val="16"/>
        <rFont val="標楷體"/>
        <family val="4"/>
      </rPr>
      <t xml:space="preserve">萬元。
</t>
    </r>
  </si>
  <si>
    <r>
      <t>1.休憩座椅應減量，以林蔭植栽作為休憩空間，取代涼亭。
2.本案總經費匡列為</t>
    </r>
    <r>
      <rPr>
        <sz val="16"/>
        <color indexed="10"/>
        <rFont val="標楷體"/>
        <family val="4"/>
      </rPr>
      <t>1000</t>
    </r>
    <r>
      <rPr>
        <sz val="16"/>
        <rFont val="標楷體"/>
        <family val="4"/>
      </rPr>
      <t xml:space="preserve">萬元。
</t>
    </r>
  </si>
  <si>
    <t xml:space="preserve">1.建議先呈現台北市歷年來推動社造、社規、URS的分佈及宏觀架構及分析。
2.後續可強化「跨域跨界」，將個別社規點(OPG)串連，分別邀集不同鎮城(跨域)、不同社區、社群(跨界)共同參與。
3.請加強松山區、內湖區、士林區、北投區和南港區等未提案與補助地區輔導。
4.本年度主題為友善與關懷，面向頗廣，如與行動不便者設施環境友善空間，請加以串聯整合。
5.請補充至目前為止社造點分佈圖，及與說明本計畫與URS之相關性。
6.社區實作請落實社區居民自力操作之精神，推動重點及議題引導構想頗佳。
7. 個案補助以60萬元為上限。
8.本案同意照案通過，總經費匡列為1,091萬元，施作應高於70％。
</t>
  </si>
  <si>
    <t>1、設計像建材展示，複雜難維護（例如牆面彩繪、鏝彩色砂地坪），建議以計畫書第29頁之步道形式為設計原則，重新調整，其他彩繪則刪除為宜。
2、步道採高壓混凝土磚材質不宜，請改為混凝土刷毛或壓花混凝土，較耐材料。
3、仿櫟木欄杆不宜，改其他材料如綠籬類。
4、本案屬已完成規劃設計的城鄉公共生活空間型，延續工程案，同意辦理。
5、地方政府配合款由公所編列經費及負責辦理，建議縣府本於中央補助經費督導機關，協助公所規劃設計，提升工程品質。
6、地坪已列壓花，何必又列高壓地磚，建議修正。
7、枕木步道也非易維護之材料，建議調整其他較耐用之材質。
8、照明設備請減量。
9、建議應以符合減量生態的作法來施作。
10、完成串連為一完整綠廊係屬必要，建議設計簡潔。
11、應減量設計步道舖面勿過度複雜，請縣政府及景觀總顧問協助檢視，設計內容。
12、新設管制門、牆面彩繪、鏝彩色砂地坪，弧形磚、鐵道意象、高壓混凝土磚舖面、仿櫟木欄杆等之檢討刪減。
13、計畫書內容應請依本部105年7月20日內授營都字第1050810178號送本階段補助須知所附之提案計畫書格式（含提案摘要表）補正（摘要表部分：補正計畫類型，如為為跨域整合建設計畫，請註明隸屬母計畫，並填列跨域計畫名稱及年度。補正計畫範圍。補正預定工作項目。計畫書部分：計畫實施區位：請附圖說明，並標示都市計畫區範圍圖。），其格式電子檔可至本署魅力城鄉主題網站下載。
14、審查意見回應表，請註明修正頁次。重申本年度中央補助比例宜蘭為80％。
15.本案請以總經費500萬元辦理。</t>
  </si>
  <si>
    <t xml:space="preserve">1、面積減為1.2公頃，匡列1千萬元修正，計畫類型為A+B。
2、本案雖已完成都市計畫，由於部分土地尚未徵收，且基地面積龐大約6公頃，建設計畫難於短期內完成，建議由縣府先完成基本設計，以利後續工程進行。
3、土地取得尚未明確，雖首長指示但民眾配合度仍有商榷之實，請酌情進度執行率之疑惑。
4、本案尚有部分土地未徵收，建議優先處理西側安全是公有土地的部分，東側俟土地徵收後再予以規劃設計。
5、建議以簡易綠美化方式處理，並保留既有營區草坪、綠地，以整理為主軸。
6、原生樹種及果樹將強沃土、疏剪、排水。
7、私有土地拆除徵收進行恐來不及，其餘大部分土地簡易綠美化，加強營區清理即可，棚架評估拆除綠化。
8、營區建築間活化配合進行。
9、計畫書內容應請依本部105年7月20日內授營都字第1050810178號送本階段補助須知所附之提案計畫書格式（含提案摘要表）補正（計畫書部分：經費需求：列述各工作項目預估經費需求。），其格式電子檔可至本署魅力城鄉主題網站下載。
10、計畫性質修正為規劃設計加工程類。
11、審查意見回應表，請註明修正頁次。重申本年度中央補助比例宜蘭為80％。
</t>
  </si>
  <si>
    <t xml:space="preserve">1、實做部分之工法及材質選擇，請注意後續維管，材料選用須依工程類本署審查之原則辦理，趨於一致。
2、工程部分仍需掌控70％以上為實做。
3、社規師之執行，建議要落實，不宜有類似轉包之情事，即區案件整體由社區00協會承辦之意。
4、建議應從府方的高度，檢討各種關於社區方面的專案之橫向整合。
5、應特別強調「補白」，針對較少或沒有社規師的地區加強輔導。
6、建議強化韌性生態社區，與因應氣候變遷之方式處理，跨域應予整合。
7、工程實作經費佔計畫經費70％，符合計畫原則。
8、計畫書內容應請依本部105年7月20日內授營都字第1050810178號送本階段補助須知所附之提案計畫書格式（含提案摘要表）補正，其格式電子檔可至本署魅力城鄉主題網站下載。
8、本案請以總經費650萬元辦理。
9、審查意見回應表，請註明修正頁次。重申本年度中央補助比例宜蘭為80％。
</t>
  </si>
  <si>
    <t xml:space="preserve">1、本案為點的整合串聯，似可以社規師方式辦理。
2、至於屬於工程部分，宜說明清楚並量化。
3、社規師二案位於漁師廟週邊環境，100萬元。
4、再增列營區週邊綠美化3處。
5、整體區域之規劃為完整，致資料不齊全。
6、資料顯示為點狀之整理，並無串聯之性質，且申請之要項為何均不清楚，無審查依據。
7、道路處理應不屬補助項目，因擬施作道路現為灌溉水溝，變為一般道路含溝渠側邊之處理，建議應向人本或道路組去申請。
8、建議本案後續細部設計，需予以追蹤與審核。
9、本案係均衡城鄉的計畫，為配合期程，提早爭取經費補助。
10、本案有關社區空間優化或改善部分，應確實讓社區居民能參與。
11、可食地景也應納入社區居民的參與。
12、提案內容以社區環境為主，納入社規師較為妥適。
13、工項內容較為粗略，應加強之。
14、部分環境整理，部分點工購料及社規師辦理。
15、提案計畫書面積0.94公頃，10月26日複審會議中簡報面積修正為1.8公頃，複審會議匡列經費中再增列施作營區週邊綠美化3處，應請查明補正施作面積。
16、計畫書內容應請依本部105年7月20日內授營都字第1050810178號函送本階段補助須知所附之提案計畫書格式（含提案摘要表）補正，其格式電子檔可至本署魅力城鄉主題網站下載。
17、本案請以總經費700萬元辦理。
18、審查意見回應表，請註明修正頁次。重申本年度中央補助比例宜蘭為80％。
</t>
  </si>
  <si>
    <t xml:space="preserve">1、牆面彩繪改為植栽綠化。
2、木棧道改為舖面。
3、彩繪強面建議改植攀藤。
4、木平台請修正其他材料。
5、護欄應以安全性及視覺穿透性為主要原則。
6、計畫書內容應請依本部105年7月20日內授營都字第1050810178號函送本階段補助須知所附之提案計畫書格式（含提案摘要表）補正（計畫書部分：計畫實施區位：請附圖說明，並標示都市計畫區範圍圖。經費需求：列述各工作項目預估經費需求。總經費並應確實明列中央補助、地方自籌與民間捐贈贊助之分配比例。預期成果效益：計畫效益除一般性敘述外，請以產出型量化指標，諸如公園綠地面積、創造就業機會、遊客數等方式展現之，並敘明預估計畫完成後之指標達成度。後續經營管理維護策略：說明計畫完成後之經營管理維護方案，包含後續營運及維護管理計畫、「編列經費來源」、維護管理單位。），其格式電子檔可至本署魅力城鄉主題網站下載。
7、本案請以總經費250萬辦理。
8、審查意見回應表，請註明修正頁次。重申本年度中央補助比例基隆為75％。
</t>
  </si>
  <si>
    <t xml:space="preserve">1、原有樹木修枝剪葉，加強維護管理。
2、需向上延伸至可串連至北面社區。
3、水溝另端建議現況整理，予以修枝剪葉及覆背雜草、樹清理。
4、本案北側基地係保護區，應以低度使用、生態維護為主，並以連接北側通道接到社區（以步道通行為主）。
5、基地南側國產署的土地要取得土地使用同意書。
6、既有設施彩繪應該為垂直綠化處理。
7、原有眺望之丘改為綠美化，並以簡易休憩設施為主軸。
8、木平台改為PC舖面，牆面改為清洗綠化。
9、木構造建議減少。
10、植栽喬木單價偏高。
11、既有牆面清洗後，請在地面種植爬藤綠化植栽。
12、提案計畫書面積1280平方公尺，10月26日複審會議中簡報資料臨港線閒置空間改善約1660㎡、通明里親子公園及週邊環境改善約580㎡，複審會議中匡列經費中需向上延伸至可串連至北面社區，應請查明補正施作面積。
13、計畫書內容應請依本部105年7月20日內授營都字第1050810178號函送本階段補助須知所附之提案計畫書格式（含提案摘要表）補正（計畫書部分：計畫實施區位：請附圖說明，並標示都市計畫區範圍圖。公、私有土地分佈及土地權屬。預期成果效益：計畫效益除一般性敘述外，請以產出型量化指標，諸如公園綠地面積、創造就業機會、遊客數等方式展現之，並敘明預估計畫完成後之指標達成度。後續經營管理維護策略：說明計畫完成後之經營管理維護方案，包含後續營運及維護管理計畫、「編列經費來源」、維護管理單位。），其格式電子檔可至本署魅力城鄉主題網站下載。
14、本案請以總經費357萬5,193元辦理。
15、審查意見回應表，請註明修正頁次。重申本年度中央補助比例基隆為75％。
</t>
  </si>
  <si>
    <t xml:space="preserve">1、地坪石材舖面太多，請酌減，總經費1000萬元。
2、木平台之適宜性請參考。
3、陶瓷高壓混凝土磚之適宜性，請酌量處理。
4、舖面費用占總經費比例過高。
5、照明燈具之必要性（數量）。
6、植栽單價也應檢討。
7、硬舖面材料改為PC刷毛或壓花地磚。
8、木平台改為草坪或使用率高者用碎石舖面。
9、植栽減量，增加環境整理及修枝剪葉。
10、燈具減量。
11、本工程提案工程費1985萬元，舖面工程937萬元，占總工程費47％，請說明舖面之面積及材料。
12、本工程1985萬元植栽景觀工程75萬元，僅占4％，喬木單價偏高，灌木量太多。
13、照明高燈每15公尺1盞，矮燈每10公尺1盞，間距是否符合燈具設置規定。
14、木平台每㎡12241元，單價偏高且不符合城鄉風貌規定。
15、舖面以壓花地坪、PC刷毛為主，伸縮縫。
16、車道反光貓眼不符合交通安全，建議刪除。
17、清水模混凝土座椅1座35995元，單價偏高。
18、計畫書內容應請依本部105年7月20日內授營都字第1050810178號函送本階段補助須知所附之提案計畫書格式（含提案摘要表）補正（摘要表部分：計畫類型為跨域整合建設計畫，請註明隸屬母計畫，並填列跨域計畫名稱及年度。計畫書部分：計畫實施區位：請附圖說明，並標示都市計畫區範圍圖。預定工作項目：請條例並詳述各項預定工作項目內容「本部104年度第三階段已核定補助「中正區海科站周邊及正濱漁港至八尺門觀光門戶廊帶營造計畫」規劃設計+細部設計費用250萬元，執行工程費以7500萬元的上限在案，既為工程類應刪除規劃設計項目」），其格式電子檔可至本署魅力城鄉主題網站下載。
19、本案請以總經費1,000萬元辦理。
20、審查意見回應表，請註明修正頁次。重申本年度中央補助比例基隆為75％。
</t>
  </si>
  <si>
    <t xml:space="preserve">1、以此區未來土地分區有可能改變之考量下，以簡易綠美化即可。
2、簡報第49頁之圍牆拆除範圍大於75％，宜審慎考慮其歷史氛圍之保留。
3、本案建議以簡易綠美化方式進行整理，修正計畫類型為A+B案。
4、本基地未來可能納入整區之都市計畫規劃，建議以簡易綠美化之概念調整。
5、原軍用設施與基地是否保留或拆除，應予明確。
6、與私有住宅相接的圍牆，可考慮綠化及安全照明的問題。
7、值得保留的圍牆應妥善規劃，並予以適當保留。
8、明德訓練班之開放空間應予保全，保留建物；圍牆應依實際情形再予調整。
9、原則支持，應做階段性必要的利用，支援地方公共開放空間和公園綠地不足，觀光區支援觀光設施不足之利用。
10、圍牆切割或拆除結合社區後巷乾淨整潔營造，改善社區環境。
11、林蔭停車場ㄇ字型植栽配置。
12、閒置空間以簡易綠美化為主。
13、營區建築空間活化配合進行。
14、計畫書內容應請依本部105年7月20日內授營都字第1050810178號函送本階段補助須知所附之提案計畫書格式（含提案摘要表）補正（摘要表部分：計畫類型為跨域整合建設計畫，請註明隸屬母計畫，並填列跨域計畫名稱及年度。12項計畫類型：請補正勾選一項。預定民眾參與方式。預期成效表勾選。計畫書部分：計畫實施區位：請附圖說明，並標示都市計畫區範圍圖。經費需求：列述各工作項目預估經費需求。總經費並應確實明列中央補助、地方自籌與民間捐贈贊助之分配比例。預期成果效益：計畫效益除一般性敘述外，請以產出型量化指標，諸如公園綠地面積、創造就業機會、遊客數等方式展現之，並敘明預估計畫完成後之指標達成度。後續經營管理維護策略：說明計畫完成後之經營管理維護方案，包含後續營運及維護管理計畫、「編列經費來源」、維護管理單位。），其格式電子檔可至本署魅力城鄉主題網站下載。
15、本案請以總經費1,500萬元辦理。
16、審查意見回應表，請註明修正頁次。重申本年度中央補助比例宜蘭為80％。
</t>
  </si>
  <si>
    <t>礁溪鄉明德訓練班環境改善第一期工程計畫</t>
  </si>
  <si>
    <t>頭城之心整體街區景觀改善工程－頭城火車站出口二側沿線步道景觀改善工程案</t>
  </si>
  <si>
    <t>壯圍鄉蘭陽溪口生態魅力園區－廍後海岸聚落生活廊帶環境整備案</t>
  </si>
  <si>
    <t>基隆市七堵區六堵河濱公園綠美化改善計畫</t>
  </si>
  <si>
    <t>基隆市安樂副都心藍綠帶生活路廊整體計畫</t>
  </si>
  <si>
    <t>七堵區基隆河廊串聯連友蚋生態園區環境改造計畫</t>
  </si>
  <si>
    <t>106年度基隆市社區規劃師(建築師)駐地輔導計畫</t>
  </si>
  <si>
    <t>106年度基隆市環境景觀總顧問計畫</t>
  </si>
  <si>
    <t>中山區基隆臨港閒置空間暨通明理親子公園改造計畫</t>
  </si>
  <si>
    <t>基隆市中山區建民路天空之樹球場及周邊環境景觀改善計畫</t>
  </si>
  <si>
    <t>106年社區規劃師駐地輔導計畫</t>
  </si>
  <si>
    <t>悠遊十分暨瀑布公園風貌環境營造二期工程</t>
  </si>
  <si>
    <t>鶯歌區陶瓷工藝園區入口節點空間營造計畫</t>
  </si>
  <si>
    <t>新北市三峽區鳶山運動公園環境改善工程</t>
  </si>
  <si>
    <t>新北市三芝區萬坪公園營造計畫</t>
  </si>
  <si>
    <t>大碧潭風景區西岸景觀廊道改善計畫</t>
  </si>
  <si>
    <t>新北市立永和國民中學校園圍牆改造計畫</t>
  </si>
  <si>
    <t>淡水創意街區活化改造計畫</t>
  </si>
  <si>
    <t>新竹動物園舊入口廣場工程</t>
  </si>
  <si>
    <t>新竹公園百年大道環境再造工程</t>
  </si>
  <si>
    <t>隆恩圳藍帶親水空間工程</t>
  </si>
  <si>
    <t>新竹市文化綠廊環境景觀縫合工程</t>
  </si>
  <si>
    <t>舊港水域周邊環境改善設施計畫</t>
  </si>
  <si>
    <t>新竹市康樂里古輕便車道串聯暨周邊綠美化計畫</t>
  </si>
  <si>
    <t>新竹市106年度社區規劃師駐地輔導計畫</t>
  </si>
  <si>
    <t>新竹市106年度環境景觀總顧問計畫</t>
  </si>
  <si>
    <t>106年度新竹縣社區規劃師駐地操作計畫</t>
  </si>
  <si>
    <t>106年度新竹縣峨眉鄉東方美人-峨眉湖綠美化計畫</t>
  </si>
  <si>
    <t>造橋火車站生活廊帶計畫</t>
  </si>
  <si>
    <t>談文說愛心鎖橋-車站周邊環境景觀營造計畫</t>
  </si>
  <si>
    <t>蓬山腳下親水綠廊營造計畫</t>
  </si>
  <si>
    <t>銅鑼鄉天空步道周邊環境風貌改造工程</t>
  </si>
  <si>
    <t>雲林縣106年度社區規劃師輔導型計畫-第九屆社區PK賽</t>
  </si>
  <si>
    <t>褒忠鄉三塊寮社區空間景觀改造計畫</t>
  </si>
  <si>
    <t>嘉義縣布袋鎮貴舍里聚落空間營造工程</t>
  </si>
  <si>
    <t>朴子市牛桃灣埤生態園區環境改善計畫</t>
  </si>
  <si>
    <t>大埔鄉公所、圖書館周邊環境景觀改善設計</t>
  </si>
  <si>
    <t>106年度臺南市環境景觀總顧問</t>
  </si>
  <si>
    <t>臺南市綠社區培力-106年度新種子散播計畫</t>
  </si>
  <si>
    <t>低碳漁光-月牙灣活力海洋綠廊計畫第二期工程</t>
  </si>
  <si>
    <t>新營南紙社區周邊整體環境規劃設計案</t>
  </si>
  <si>
    <t>321巷藝術聚落入口及周邊環境改善計畫(第二期延續計畫)</t>
  </si>
  <si>
    <t>蕭壠文化園區兒童藝術主題環境營造</t>
  </si>
  <si>
    <t>柳營區櫻花社區周邊綠美化計畫</t>
  </si>
  <si>
    <t>官田區五分車休閒綠色廊道建置計畫</t>
  </si>
  <si>
    <t>臺南市東山區產業及聚落文化體驗廊道(第二期)</t>
  </si>
  <si>
    <t>灣裡街公園興建工程</t>
  </si>
  <si>
    <t>嘉南大圳安定分線綠色環境提升計畫</t>
  </si>
  <si>
    <t>下營區廟前大街風貌重塑計畫</t>
  </si>
  <si>
    <t>旗山老街水域環境景觀營造工程-旗山區第五號排水治理工程(第一期)後續擴充</t>
  </si>
  <si>
    <t>106年度高雄市社區規劃師駐地輔導計畫</t>
  </si>
  <si>
    <t>106年度高雄市辦李城鎮風貌形塑整體計畫環境景觀督導團</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</si>
</sst>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Red]\(#,##0\)"/>
    <numFmt numFmtId="177" formatCode="_-* #,##0_-;\-* #,##0_-;_-* &quot;-&quot;??_-;_-@_-"/>
    <numFmt numFmtId="178" formatCode="#,##0_ "/>
    <numFmt numFmtId="179" formatCode="#,##0.00_);[Red]\(#,##0.00\)"/>
    <numFmt numFmtId="180" formatCode="0.00_);[Red]\(0.00\)"/>
    <numFmt numFmtId="181" formatCode="[$-404]AM/PM\ hh:mm:ss"/>
    <numFmt numFmtId="182" formatCode="&quot;Yes&quot;;&quot;Yes&quot;;&quot;No&quot;"/>
    <numFmt numFmtId="183" formatCode="&quot;True&quot;;&quot;True&quot;;&quot;False&quot;"/>
    <numFmt numFmtId="184" formatCode="&quot;On&quot;;&quot;On&quot;;&quot;Off&quot;"/>
    <numFmt numFmtId="185" formatCode="_-* #,##0.0_-;\-* #,##0.0_-;_-* &quot;-&quot;??_-;_-@_-"/>
    <numFmt numFmtId="186" formatCode="#,##0.0_);[Red]\(#,##0.0\)"/>
    <numFmt numFmtId="187" formatCode="_-* #,##0.000_-;\-* #,##0.000_-;_-* &quot;-&quot;??_-;_-@_-"/>
    <numFmt numFmtId="188" formatCode="#,##0.000"/>
    <numFmt numFmtId="189" formatCode="#,##0.000_);[Red]\(#,##0.000\)"/>
    <numFmt numFmtId="190" formatCode="[$€-2]\ #,##0.00_);[Red]\([$€-2]\ #,##0.00\)"/>
    <numFmt numFmtId="191" formatCode="#,##0.0"/>
    <numFmt numFmtId="192" formatCode="#,##0.0000_);[Red]\(#,##0.0000\)"/>
    <numFmt numFmtId="193" formatCode="#,##0.0_ "/>
    <numFmt numFmtId="194" formatCode="#,##0.00_ "/>
    <numFmt numFmtId="195" formatCode="0.0000_ "/>
    <numFmt numFmtId="196" formatCode="0.00000_ "/>
    <numFmt numFmtId="197" formatCode="0.000000_ "/>
    <numFmt numFmtId="198" formatCode="0.000_ "/>
    <numFmt numFmtId="199" formatCode="#,##0.000_ "/>
    <numFmt numFmtId="200" formatCode="0.0_);[Red]\(0.0\)"/>
    <numFmt numFmtId="201" formatCode="#,##0_ ;[Red]\-#,##0\ "/>
    <numFmt numFmtId="202" formatCode="#,##0_);\(#,##0\)"/>
    <numFmt numFmtId="203" formatCode="_(* #,##0.00_);_(* \(#,##0.00\);_(* &quot;-&quot;??_);_(@_)"/>
  </numFmts>
  <fonts count="41">
    <font>
      <sz val="12"/>
      <name val="新細明體"/>
      <family val="1"/>
    </font>
    <font>
      <sz val="9"/>
      <name val="新細明體"/>
      <family val="1"/>
    </font>
    <font>
      <sz val="16"/>
      <name val="新細明體"/>
      <family val="1"/>
    </font>
    <font>
      <u val="single"/>
      <sz val="6.6"/>
      <color indexed="12"/>
      <name val="新細明體"/>
      <family val="1"/>
    </font>
    <font>
      <u val="single"/>
      <sz val="6.6"/>
      <color indexed="36"/>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6"/>
      <name val="標楷體"/>
      <family val="4"/>
    </font>
    <font>
      <b/>
      <sz val="22"/>
      <name val="標楷體"/>
      <family val="4"/>
    </font>
    <font>
      <sz val="22"/>
      <name val="標楷體"/>
      <family val="4"/>
    </font>
    <font>
      <sz val="20"/>
      <name val="標楷體"/>
      <family val="4"/>
    </font>
    <font>
      <b/>
      <sz val="16"/>
      <name val="標楷體"/>
      <family val="4"/>
    </font>
    <font>
      <sz val="16"/>
      <name val="Times New Roman"/>
      <family val="1"/>
    </font>
    <font>
      <sz val="14"/>
      <name val="標楷體"/>
      <family val="4"/>
    </font>
    <font>
      <sz val="12"/>
      <name val="標楷體"/>
      <family val="4"/>
    </font>
    <font>
      <sz val="16"/>
      <color indexed="8"/>
      <name val="標楷體"/>
      <family val="4"/>
    </font>
    <font>
      <sz val="12"/>
      <name val="Times New Roman"/>
      <family val="1"/>
    </font>
    <font>
      <sz val="14"/>
      <name val="Times New Roman"/>
      <family val="1"/>
    </font>
    <font>
      <sz val="15"/>
      <name val="Times New Roman"/>
      <family val="1"/>
    </font>
    <font>
      <sz val="14"/>
      <color indexed="10"/>
      <name val="Times New Roman"/>
      <family val="1"/>
    </font>
    <font>
      <sz val="16"/>
      <color indexed="10"/>
      <name val="標楷體"/>
      <family val="4"/>
    </font>
    <font>
      <sz val="16"/>
      <color indexed="10"/>
      <name val="Times New Roman"/>
      <family val="1"/>
    </font>
    <font>
      <sz val="15"/>
      <name val="標楷體"/>
      <family val="4"/>
    </font>
    <font>
      <sz val="16"/>
      <color indexed="8"/>
      <name val="Times New Roman"/>
      <family val="1"/>
    </font>
    <font>
      <sz val="16"/>
      <color theme="1"/>
      <name val="Times New Roman"/>
      <family val="1"/>
    </font>
    <font>
      <sz val="16"/>
      <color rgb="FFFF0000"/>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9">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n"/>
    </border>
    <border>
      <left style="thin"/>
      <right style="thin"/>
      <top style="thin"/>
      <bottom style="thin"/>
    </border>
    <border>
      <left style="thin">
        <color indexed="8"/>
      </left>
      <right style="thin">
        <color indexed="8"/>
      </right>
      <top style="thin"/>
      <bottom>
        <color indexed="63"/>
      </bottom>
    </border>
    <border>
      <left style="thin"/>
      <right style="thin">
        <color indexed="8"/>
      </right>
      <top style="thin"/>
      <bottom>
        <color indexed="63"/>
      </bottom>
    </border>
    <border>
      <left style="thin"/>
      <right style="thin"/>
      <top style="thin"/>
      <bottom>
        <color indexed="63"/>
      </bottom>
    </border>
    <border>
      <left style="thin"/>
      <right style="thin"/>
      <top>
        <color indexed="63"/>
      </top>
      <bottom style="thin"/>
    </border>
    <border>
      <left style="thin"/>
      <right style="thin">
        <color indexed="8"/>
      </right>
      <top style="thin"/>
      <bottom style="thin"/>
    </border>
    <border>
      <left style="thin">
        <color indexed="8"/>
      </left>
      <right style="thin">
        <color indexed="8"/>
      </right>
      <top style="thin"/>
      <bottom style="thin"/>
    </border>
    <border>
      <left style="thin">
        <color indexed="8"/>
      </left>
      <right style="thin"/>
      <top style="thin"/>
      <bottom>
        <color indexed="63"/>
      </bottom>
    </border>
    <border>
      <left style="thin">
        <color indexed="8"/>
      </left>
      <right style="thin"/>
      <top style="thin"/>
      <bottom style="thin"/>
    </border>
    <border>
      <left style="thin"/>
      <right style="thin">
        <color indexed="8"/>
      </right>
      <top>
        <color indexed="63"/>
      </top>
      <bottom style="thin"/>
    </border>
    <border>
      <left style="thin">
        <color indexed="8"/>
      </left>
      <right style="thin">
        <color indexed="8"/>
      </right>
      <top>
        <color indexed="63"/>
      </top>
      <bottom style="thin"/>
    </border>
    <border>
      <left style="thin">
        <color indexed="8"/>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7" fillId="16" borderId="0" applyNumberFormat="0" applyBorder="0" applyAlignment="0" applyProtection="0"/>
    <xf numFmtId="0" fontId="8" fillId="0" borderId="1" applyNumberFormat="0" applyFill="0" applyAlignment="0" applyProtection="0"/>
    <xf numFmtId="0" fontId="9" fillId="4" borderId="0" applyNumberFormat="0" applyBorder="0" applyAlignment="0" applyProtection="0"/>
    <xf numFmtId="9" fontId="0" fillId="0" borderId="0" applyFont="0" applyFill="0" applyBorder="0" applyAlignment="0" applyProtection="0"/>
    <xf numFmtId="0" fontId="10"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3" applyNumberFormat="0" applyFill="0" applyAlignment="0" applyProtection="0"/>
    <xf numFmtId="0" fontId="0" fillId="18" borderId="4" applyNumberFormat="0" applyFont="0" applyAlignment="0" applyProtection="0"/>
    <xf numFmtId="0" fontId="3" fillId="0" borderId="0" applyNumberFormat="0" applyFill="0" applyBorder="0" applyAlignment="0" applyProtection="0"/>
    <xf numFmtId="0" fontId="12" fillId="0" borderId="0" applyNumberFormat="0" applyFill="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2" borderId="0" applyNumberFormat="0" applyBorder="0" applyAlignment="0" applyProtection="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7" borderId="2" applyNumberFormat="0" applyAlignment="0" applyProtection="0"/>
    <xf numFmtId="0" fontId="18" fillId="17" borderId="8" applyNumberFormat="0" applyAlignment="0" applyProtection="0"/>
    <xf numFmtId="0" fontId="19" fillId="23" borderId="9" applyNumberFormat="0" applyAlignment="0" applyProtection="0"/>
    <xf numFmtId="0" fontId="20" fillId="3" borderId="0" applyNumberFormat="0" applyBorder="0" applyAlignment="0" applyProtection="0"/>
    <xf numFmtId="0" fontId="21" fillId="0" borderId="0" applyNumberFormat="0" applyFill="0" applyBorder="0" applyAlignment="0" applyProtection="0"/>
  </cellStyleXfs>
  <cellXfs count="128">
    <xf numFmtId="0" fontId="0" fillId="0" borderId="0" xfId="0" applyAlignment="1">
      <alignment/>
    </xf>
    <xf numFmtId="0" fontId="0" fillId="0" borderId="0" xfId="0" applyAlignment="1">
      <alignment horizontal="center" vertical="center" wrapText="1"/>
    </xf>
    <xf numFmtId="176" fontId="0" fillId="0" borderId="0" xfId="0" applyNumberFormat="1" applyAlignment="1">
      <alignment horizontal="center" vertical="center" wrapText="1"/>
    </xf>
    <xf numFmtId="0" fontId="23" fillId="0" borderId="10" xfId="0" applyFont="1" applyBorder="1" applyAlignment="1">
      <alignment horizontal="center" vertical="center" wrapText="1"/>
    </xf>
    <xf numFmtId="0" fontId="24" fillId="0" borderId="10" xfId="0" applyFont="1" applyBorder="1" applyAlignment="1">
      <alignment horizontal="center" vertical="center" wrapText="1"/>
    </xf>
    <xf numFmtId="0" fontId="22" fillId="0" borderId="11" xfId="0" applyFont="1" applyBorder="1" applyAlignment="1">
      <alignment horizontal="center" vertical="center" wrapText="1"/>
    </xf>
    <xf numFmtId="176" fontId="22" fillId="0" borderId="11" xfId="0" applyNumberFormat="1" applyFont="1" applyBorder="1" applyAlignment="1">
      <alignment horizontal="center" vertical="center" wrapText="1"/>
    </xf>
    <xf numFmtId="0" fontId="0" fillId="0" borderId="11" xfId="0" applyBorder="1" applyAlignment="1">
      <alignment horizontal="center" vertical="center" wrapText="1"/>
    </xf>
    <xf numFmtId="0" fontId="2" fillId="0" borderId="11" xfId="0" applyFont="1" applyBorder="1" applyAlignment="1">
      <alignment horizontal="center" vertical="center" wrapText="1"/>
    </xf>
    <xf numFmtId="0" fontId="0" fillId="0" borderId="10" xfId="0" applyBorder="1" applyAlignment="1">
      <alignment horizontal="center" vertical="center" wrapText="1"/>
    </xf>
    <xf numFmtId="0" fontId="25"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Alignment="1">
      <alignment horizontal="center" vertical="center" wrapText="1"/>
    </xf>
    <xf numFmtId="0" fontId="22" fillId="0" borderId="12"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4" xfId="0" applyFont="1" applyBorder="1" applyAlignment="1">
      <alignment horizontal="left" vertical="top" wrapText="1"/>
    </xf>
    <xf numFmtId="0" fontId="22" fillId="0" borderId="11" xfId="0" applyFont="1" applyBorder="1" applyAlignment="1">
      <alignment horizontal="left" vertical="top" wrapText="1"/>
    </xf>
    <xf numFmtId="176" fontId="27" fillId="0" borderId="11" xfId="0" applyNumberFormat="1" applyFont="1" applyBorder="1" applyAlignment="1">
      <alignment vertical="center" wrapText="1" shrinkToFit="1"/>
    </xf>
    <xf numFmtId="0" fontId="22" fillId="0" borderId="15"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7" xfId="0" applyFont="1" applyBorder="1" applyAlignment="1">
      <alignment horizontal="center" vertical="center" wrapText="1"/>
    </xf>
    <xf numFmtId="177" fontId="27" fillId="0" borderId="11" xfId="0" applyNumberFormat="1" applyFont="1" applyFill="1" applyBorder="1" applyAlignment="1">
      <alignment vertical="center"/>
    </xf>
    <xf numFmtId="3" fontId="27" fillId="0" borderId="11" xfId="0" applyNumberFormat="1" applyFont="1" applyBorder="1" applyAlignment="1">
      <alignment horizontal="right" vertical="center" shrinkToFit="1"/>
    </xf>
    <xf numFmtId="3" fontId="39" fillId="0" borderId="11" xfId="0" applyNumberFormat="1" applyFont="1" applyBorder="1" applyAlignment="1">
      <alignment horizontal="right" vertical="center" shrinkToFit="1"/>
    </xf>
    <xf numFmtId="3" fontId="27" fillId="0" borderId="12" xfId="0" applyNumberFormat="1" applyFont="1" applyBorder="1" applyAlignment="1">
      <alignment horizontal="center" vertical="center" shrinkToFit="1"/>
    </xf>
    <xf numFmtId="3" fontId="27" fillId="0" borderId="18" xfId="0" applyNumberFormat="1" applyFont="1" applyBorder="1" applyAlignment="1">
      <alignment horizontal="center" vertical="center" shrinkToFit="1"/>
    </xf>
    <xf numFmtId="3" fontId="27" fillId="0" borderId="11" xfId="0" applyNumberFormat="1" applyFont="1" applyBorder="1" applyAlignment="1">
      <alignment horizontal="center" vertical="center" shrinkToFit="1"/>
    </xf>
    <xf numFmtId="3" fontId="27" fillId="0" borderId="14" xfId="0" applyNumberFormat="1" applyFont="1" applyBorder="1" applyAlignment="1">
      <alignment horizontal="center" vertical="center" shrinkToFit="1"/>
    </xf>
    <xf numFmtId="3" fontId="27" fillId="0" borderId="17" xfId="0" applyNumberFormat="1" applyFont="1" applyBorder="1" applyAlignment="1">
      <alignment horizontal="center" vertical="center" shrinkToFit="1"/>
    </xf>
    <xf numFmtId="3" fontId="27" fillId="0" borderId="19" xfId="0" applyNumberFormat="1" applyFont="1" applyBorder="1" applyAlignment="1">
      <alignment horizontal="center" vertical="center" shrinkToFit="1"/>
    </xf>
    <xf numFmtId="3" fontId="2" fillId="0" borderId="11" xfId="0" applyNumberFormat="1" applyFont="1" applyBorder="1" applyAlignment="1">
      <alignment horizontal="center" vertical="center" wrapText="1"/>
    </xf>
    <xf numFmtId="0" fontId="0" fillId="16" borderId="0" xfId="0" applyFill="1" applyAlignment="1">
      <alignment horizontal="center" vertical="center" wrapText="1"/>
    </xf>
    <xf numFmtId="0" fontId="23" fillId="0" borderId="0"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21" xfId="0" applyFont="1" applyBorder="1" applyAlignment="1">
      <alignment horizontal="center" vertical="center" wrapText="1"/>
    </xf>
    <xf numFmtId="3" fontId="27" fillId="0" borderId="12" xfId="0" applyNumberFormat="1" applyFont="1" applyBorder="1" applyAlignment="1">
      <alignment horizontal="center" vertical="center" shrinkToFit="1"/>
    </xf>
    <xf numFmtId="3" fontId="27" fillId="0" borderId="21" xfId="0" applyNumberFormat="1" applyFont="1" applyBorder="1" applyAlignment="1">
      <alignment horizontal="center" vertical="center" shrinkToFit="1"/>
    </xf>
    <xf numFmtId="3" fontId="27" fillId="0" borderId="18" xfId="0" applyNumberFormat="1" applyFont="1" applyBorder="1" applyAlignment="1">
      <alignment horizontal="center" vertical="center" shrinkToFit="1"/>
    </xf>
    <xf numFmtId="3" fontId="27" fillId="0" borderId="22" xfId="0" applyNumberFormat="1" applyFont="1" applyBorder="1" applyAlignment="1">
      <alignment horizontal="center" vertical="center" shrinkToFit="1"/>
    </xf>
    <xf numFmtId="3" fontId="27" fillId="0" borderId="11" xfId="0" applyNumberFormat="1" applyFont="1" applyBorder="1" applyAlignment="1">
      <alignment horizontal="center" vertical="center" shrinkToFit="1"/>
    </xf>
    <xf numFmtId="0" fontId="22" fillId="0" borderId="14" xfId="0" applyFont="1" applyBorder="1" applyAlignment="1">
      <alignment horizontal="left" vertical="top" wrapText="1"/>
    </xf>
    <xf numFmtId="0" fontId="22" fillId="0" borderId="15" xfId="0" applyFont="1" applyBorder="1" applyAlignment="1">
      <alignment horizontal="left" vertical="top" wrapText="1"/>
    </xf>
    <xf numFmtId="0" fontId="2" fillId="0" borderId="11" xfId="0" applyFont="1" applyBorder="1" applyAlignment="1">
      <alignment horizontal="center" vertical="center" wrapText="1"/>
    </xf>
    <xf numFmtId="0" fontId="22" fillId="0" borderId="12" xfId="0" applyFont="1" applyBorder="1" applyAlignment="1">
      <alignment horizontal="left" vertical="center" wrapText="1"/>
    </xf>
    <xf numFmtId="0" fontId="22" fillId="0" borderId="21" xfId="0" applyFont="1" applyBorder="1" applyAlignment="1">
      <alignment horizontal="left" vertical="center" wrapText="1"/>
    </xf>
    <xf numFmtId="0" fontId="28" fillId="0" borderId="11" xfId="0" applyFont="1" applyBorder="1" applyAlignment="1">
      <alignment vertical="top" wrapText="1"/>
    </xf>
    <xf numFmtId="0" fontId="29" fillId="0" borderId="11" xfId="0" applyFont="1" applyBorder="1" applyAlignment="1">
      <alignment vertical="top" wrapText="1"/>
    </xf>
    <xf numFmtId="0" fontId="22" fillId="0" borderId="18" xfId="0" applyFont="1" applyBorder="1" applyAlignment="1">
      <alignment horizontal="center" vertical="center" wrapText="1"/>
    </xf>
    <xf numFmtId="0" fontId="22" fillId="0" borderId="22"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5" xfId="0" applyFont="1" applyBorder="1" applyAlignment="1">
      <alignment horizontal="center" vertical="center" wrapText="1"/>
    </xf>
    <xf numFmtId="0" fontId="30" fillId="0" borderId="14" xfId="0" applyFont="1" applyBorder="1" applyAlignment="1">
      <alignment horizontal="left" vertical="center" wrapText="1"/>
    </xf>
    <xf numFmtId="0" fontId="30" fillId="0" borderId="15" xfId="0" applyFont="1" applyBorder="1" applyAlignment="1">
      <alignment horizontal="left" vertical="center" wrapText="1"/>
    </xf>
    <xf numFmtId="3" fontId="27" fillId="0" borderId="14" xfId="0" applyNumberFormat="1" applyFont="1" applyBorder="1" applyAlignment="1">
      <alignment horizontal="center" vertical="center" shrinkToFit="1"/>
    </xf>
    <xf numFmtId="3" fontId="27" fillId="0" borderId="15" xfId="0" applyNumberFormat="1" applyFont="1" applyBorder="1" applyAlignment="1">
      <alignment horizontal="center" vertical="center" shrinkToFit="1"/>
    </xf>
    <xf numFmtId="0" fontId="22" fillId="0" borderId="14" xfId="0" applyFont="1" applyBorder="1" applyAlignment="1">
      <alignment vertical="top" wrapText="1"/>
    </xf>
    <xf numFmtId="0" fontId="22" fillId="0" borderId="15" xfId="0" applyFont="1" applyBorder="1" applyAlignment="1">
      <alignment vertical="top" wrapText="1"/>
    </xf>
    <xf numFmtId="0" fontId="22" fillId="0" borderId="11" xfId="0" applyFont="1" applyBorder="1" applyAlignment="1">
      <alignment vertical="top" wrapText="1"/>
    </xf>
    <xf numFmtId="0" fontId="28" fillId="0" borderId="14" xfId="0" applyFont="1" applyBorder="1" applyAlignment="1">
      <alignment vertical="top" wrapText="1"/>
    </xf>
    <xf numFmtId="0" fontId="28" fillId="0" borderId="15" xfId="0" applyFont="1" applyBorder="1" applyAlignment="1">
      <alignment vertical="top" wrapText="1"/>
    </xf>
    <xf numFmtId="0" fontId="22" fillId="0" borderId="11" xfId="0" applyFont="1" applyBorder="1" applyAlignment="1">
      <alignment horizontal="left" vertical="top" wrapText="1"/>
    </xf>
    <xf numFmtId="0" fontId="28" fillId="0" borderId="11" xfId="0" applyFont="1" applyBorder="1" applyAlignment="1">
      <alignment horizontal="left" vertical="top" wrapText="1"/>
    </xf>
    <xf numFmtId="0" fontId="37" fillId="0" borderId="11" xfId="0" applyFont="1" applyBorder="1" applyAlignment="1">
      <alignment horizontal="left" vertical="top" wrapText="1"/>
    </xf>
    <xf numFmtId="0" fontId="22" fillId="0" borderId="23" xfId="0" applyFont="1" applyBorder="1" applyAlignment="1">
      <alignment horizontal="center" vertical="center" wrapText="1"/>
    </xf>
    <xf numFmtId="0" fontId="22" fillId="0" borderId="24" xfId="0" applyFont="1" applyBorder="1" applyAlignment="1">
      <alignment horizontal="center" vertical="center" wrapText="1"/>
    </xf>
    <xf numFmtId="0" fontId="22" fillId="0" borderId="25" xfId="0" applyFont="1" applyBorder="1" applyAlignment="1">
      <alignment horizontal="center" vertical="center" wrapText="1"/>
    </xf>
    <xf numFmtId="3" fontId="27" fillId="0" borderId="11" xfId="0" applyNumberFormat="1" applyFont="1" applyBorder="1" applyAlignment="1">
      <alignment horizontal="right" vertical="center" shrinkToFit="1"/>
    </xf>
    <xf numFmtId="3" fontId="27" fillId="0" borderId="14" xfId="0" applyNumberFormat="1" applyFont="1" applyBorder="1" applyAlignment="1">
      <alignment horizontal="right" vertical="center" shrinkToFit="1"/>
    </xf>
    <xf numFmtId="3" fontId="27" fillId="0" borderId="15" xfId="0" applyNumberFormat="1" applyFont="1" applyBorder="1" applyAlignment="1">
      <alignment horizontal="right" vertical="center" shrinkToFi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3" fontId="36" fillId="0" borderId="11" xfId="0" applyNumberFormat="1" applyFont="1" applyBorder="1" applyAlignment="1">
      <alignment horizontal="center" vertical="center" shrinkToFit="1"/>
    </xf>
    <xf numFmtId="3" fontId="32" fillId="0" borderId="11" xfId="0" applyNumberFormat="1" applyFont="1" applyBorder="1" applyAlignment="1">
      <alignment horizontal="center" vertical="center" wrapText="1"/>
    </xf>
    <xf numFmtId="3" fontId="34" fillId="0" borderId="11" xfId="0" applyNumberFormat="1" applyFont="1" applyBorder="1" applyAlignment="1">
      <alignment horizontal="center" vertical="center" wrapText="1"/>
    </xf>
    <xf numFmtId="3" fontId="27" fillId="0" borderId="12" xfId="0" applyNumberFormat="1" applyFont="1" applyFill="1" applyBorder="1" applyAlignment="1">
      <alignment horizontal="center" vertical="center" shrinkToFit="1"/>
    </xf>
    <xf numFmtId="3" fontId="27" fillId="0" borderId="21" xfId="0" applyNumberFormat="1" applyFont="1" applyFill="1" applyBorder="1" applyAlignment="1">
      <alignment horizontal="center" vertical="center" shrinkToFit="1"/>
    </xf>
    <xf numFmtId="3" fontId="27" fillId="0" borderId="18" xfId="0" applyNumberFormat="1" applyFont="1" applyFill="1" applyBorder="1" applyAlignment="1">
      <alignment horizontal="center" vertical="center" shrinkToFit="1"/>
    </xf>
    <xf numFmtId="3" fontId="27" fillId="0" borderId="22" xfId="0" applyNumberFormat="1" applyFont="1" applyFill="1" applyBorder="1" applyAlignment="1">
      <alignment horizontal="center" vertical="center" shrinkToFit="1"/>
    </xf>
    <xf numFmtId="0" fontId="0" fillId="0" borderId="20" xfId="0" applyBorder="1" applyAlignment="1">
      <alignment/>
    </xf>
    <xf numFmtId="0" fontId="0" fillId="0" borderId="21" xfId="0" applyBorder="1" applyAlignment="1">
      <alignment/>
    </xf>
    <xf numFmtId="3" fontId="31" fillId="0" borderId="11" xfId="0" applyNumberFormat="1" applyFont="1" applyBorder="1" applyAlignment="1">
      <alignment horizontal="center" vertical="center" wrapText="1"/>
    </xf>
    <xf numFmtId="3" fontId="33" fillId="0" borderId="11" xfId="0" applyNumberFormat="1" applyFont="1" applyBorder="1" applyAlignment="1">
      <alignment horizontal="center" vertical="center" wrapText="1"/>
    </xf>
    <xf numFmtId="0" fontId="0" fillId="0" borderId="11" xfId="0" applyBorder="1" applyAlignment="1">
      <alignment horizontal="center" vertical="center" wrapText="1"/>
    </xf>
    <xf numFmtId="3" fontId="22" fillId="0" borderId="14" xfId="0" applyNumberFormat="1" applyFont="1" applyBorder="1" applyAlignment="1">
      <alignment horizontal="center" vertical="center" shrinkToFit="1"/>
    </xf>
    <xf numFmtId="3" fontId="22" fillId="0" borderId="15" xfId="0" applyNumberFormat="1" applyFont="1" applyBorder="1" applyAlignment="1">
      <alignment horizontal="center" vertical="center" shrinkToFit="1"/>
    </xf>
    <xf numFmtId="3" fontId="22" fillId="0" borderId="11" xfId="0" applyNumberFormat="1" applyFont="1" applyBorder="1" applyAlignment="1">
      <alignment horizontal="center" vertical="center" shrinkToFit="1"/>
    </xf>
    <xf numFmtId="3" fontId="22" fillId="0" borderId="12" xfId="0" applyNumberFormat="1" applyFont="1" applyBorder="1" applyAlignment="1">
      <alignment horizontal="center" vertical="center" shrinkToFit="1"/>
    </xf>
    <xf numFmtId="3" fontId="22" fillId="0" borderId="21" xfId="0" applyNumberFormat="1" applyFont="1" applyBorder="1" applyAlignment="1">
      <alignment horizontal="center" vertical="center" shrinkToFit="1"/>
    </xf>
    <xf numFmtId="3" fontId="27" fillId="0" borderId="13" xfId="0" applyNumberFormat="1" applyFont="1" applyBorder="1" applyAlignment="1">
      <alignment horizontal="center" vertical="center" shrinkToFit="1"/>
    </xf>
    <xf numFmtId="3" fontId="27" fillId="0" borderId="20" xfId="0" applyNumberFormat="1" applyFont="1" applyBorder="1" applyAlignment="1">
      <alignment horizontal="center" vertical="center" shrinkToFit="1"/>
    </xf>
    <xf numFmtId="0" fontId="31" fillId="0" borderId="22" xfId="0" applyFont="1" applyBorder="1" applyAlignment="1">
      <alignment/>
    </xf>
    <xf numFmtId="0" fontId="31" fillId="0" borderId="20" xfId="0" applyFont="1" applyBorder="1" applyAlignment="1">
      <alignment/>
    </xf>
    <xf numFmtId="0" fontId="31" fillId="0" borderId="21" xfId="0" applyFont="1" applyBorder="1" applyAlignment="1">
      <alignment/>
    </xf>
    <xf numFmtId="0" fontId="0" fillId="0" borderId="15" xfId="0" applyBorder="1" applyAlignment="1">
      <alignment/>
    </xf>
    <xf numFmtId="0" fontId="22" fillId="0" borderId="14" xfId="0" applyFont="1" applyBorder="1" applyAlignment="1" applyProtection="1">
      <alignment horizontal="left" vertical="top" wrapText="1"/>
      <protection locked="0"/>
    </xf>
    <xf numFmtId="0" fontId="22" fillId="0" borderId="14" xfId="0" applyFont="1" applyFill="1" applyBorder="1" applyAlignment="1">
      <alignment horizontal="left" vertical="top" wrapText="1"/>
    </xf>
    <xf numFmtId="0" fontId="22" fillId="0" borderId="26" xfId="0" applyFont="1" applyBorder="1" applyAlignment="1">
      <alignment horizontal="center" vertical="center" wrapText="1"/>
    </xf>
    <xf numFmtId="0" fontId="22" fillId="0" borderId="27" xfId="0" applyFont="1" applyBorder="1" applyAlignment="1">
      <alignment horizontal="center" vertical="center" wrapText="1"/>
    </xf>
    <xf numFmtId="0" fontId="0" fillId="0" borderId="24" xfId="0" applyBorder="1" applyAlignment="1">
      <alignment/>
    </xf>
    <xf numFmtId="0" fontId="0" fillId="0" borderId="25" xfId="0" applyBorder="1" applyAlignment="1">
      <alignment/>
    </xf>
    <xf numFmtId="3" fontId="36" fillId="0" borderId="18" xfId="0" applyNumberFormat="1" applyFont="1" applyBorder="1" applyAlignment="1">
      <alignment horizontal="center" vertical="center" shrinkToFit="1"/>
    </xf>
    <xf numFmtId="3" fontId="36" fillId="0" borderId="22" xfId="0" applyNumberFormat="1" applyFont="1" applyBorder="1" applyAlignment="1">
      <alignment horizontal="center" vertical="center" shrinkToFit="1"/>
    </xf>
    <xf numFmtId="3" fontId="40" fillId="0" borderId="14" xfId="0" applyNumberFormat="1" applyFont="1" applyBorder="1" applyAlignment="1">
      <alignment horizontal="right" vertical="center" shrinkToFit="1"/>
    </xf>
    <xf numFmtId="3" fontId="40" fillId="0" borderId="15" xfId="0" applyNumberFormat="1" applyFont="1" applyBorder="1" applyAlignment="1">
      <alignment horizontal="right" vertical="center" shrinkToFit="1"/>
    </xf>
    <xf numFmtId="0" fontId="0" fillId="0" borderId="28" xfId="0" applyBorder="1" applyAlignment="1">
      <alignment horizontal="center" vertical="center" wrapText="1"/>
    </xf>
    <xf numFmtId="0" fontId="0" fillId="0" borderId="15" xfId="0" applyBorder="1" applyAlignment="1">
      <alignment horizontal="center" vertical="center" wrapText="1"/>
    </xf>
    <xf numFmtId="0" fontId="22" fillId="0" borderId="28" xfId="0" applyFont="1" applyBorder="1" applyAlignment="1">
      <alignment horizontal="center" vertical="center" wrapText="1"/>
    </xf>
    <xf numFmtId="0" fontId="22" fillId="0" borderId="28" xfId="0" applyFont="1" applyBorder="1" applyAlignment="1">
      <alignment horizontal="left" vertical="top" wrapText="1"/>
    </xf>
    <xf numFmtId="0" fontId="0" fillId="0" borderId="15" xfId="0" applyBorder="1" applyAlignment="1">
      <alignment horizontal="left" vertical="top" wrapText="1"/>
    </xf>
    <xf numFmtId="3" fontId="27" fillId="0" borderId="28" xfId="0" applyNumberFormat="1" applyFont="1" applyBorder="1" applyAlignment="1">
      <alignment horizontal="center" vertical="center" shrinkToFit="1"/>
    </xf>
    <xf numFmtId="0" fontId="31" fillId="0" borderId="15" xfId="0" applyFont="1" applyBorder="1" applyAlignment="1">
      <alignment horizontal="center" vertical="center" shrinkToFit="1"/>
    </xf>
    <xf numFmtId="0" fontId="22" fillId="0" borderId="12"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2" fillId="0" borderId="28" xfId="0" applyFont="1" applyFill="1" applyBorder="1" applyAlignment="1">
      <alignment horizontal="center" vertical="center" wrapText="1"/>
    </xf>
    <xf numFmtId="0" fontId="22" fillId="0" borderId="11" xfId="0" applyFont="1" applyBorder="1" applyAlignment="1">
      <alignment horizontal="left" vertical="center" wrapText="1"/>
    </xf>
    <xf numFmtId="0" fontId="22" fillId="0" borderId="14" xfId="0" applyFont="1" applyBorder="1" applyAlignment="1">
      <alignment horizontal="left" vertical="center" wrapText="1"/>
    </xf>
    <xf numFmtId="0" fontId="22" fillId="0" borderId="15" xfId="0" applyFont="1" applyBorder="1" applyAlignment="1">
      <alignment horizontal="left" vertical="center" wrapText="1"/>
    </xf>
    <xf numFmtId="177" fontId="27" fillId="0" borderId="12" xfId="0" applyNumberFormat="1" applyFont="1" applyBorder="1" applyAlignment="1">
      <alignment horizontal="center" vertical="center" shrinkToFit="1"/>
    </xf>
    <xf numFmtId="177" fontId="27" fillId="0" borderId="21" xfId="0" applyNumberFormat="1" applyFont="1" applyBorder="1" applyAlignment="1">
      <alignment horizontal="center" vertical="center" shrinkToFit="1"/>
    </xf>
    <xf numFmtId="177" fontId="27" fillId="0" borderId="18" xfId="0" applyNumberFormat="1" applyFont="1" applyBorder="1" applyAlignment="1">
      <alignment horizontal="center" vertical="center" shrinkToFit="1"/>
    </xf>
    <xf numFmtId="177" fontId="27" fillId="0" borderId="22" xfId="0" applyNumberFormat="1" applyFont="1" applyBorder="1" applyAlignment="1">
      <alignment horizontal="center" vertical="center" shrinkToFit="1"/>
    </xf>
    <xf numFmtId="0" fontId="29" fillId="0" borderId="11" xfId="0" applyFont="1" applyBorder="1" applyAlignment="1">
      <alignment horizontal="left" vertical="top" wrapText="1"/>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千分位 2" xfId="34"/>
    <cellStyle name="千分位 2 2" xfId="35"/>
    <cellStyle name="Comma [0]"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1" defaultTableStyle="TableStyleMedium9" defaultPivotStyle="PivotStyleLight16">
    <tableStyle name="表格樣式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1"/>
  </sheetPr>
  <dimension ref="A1:K10"/>
  <sheetViews>
    <sheetView view="pageBreakPreview" zoomScale="50" zoomScaleNormal="40" zoomScaleSheetLayoutView="50" zoomScalePageLayoutView="0" workbookViewId="0" topLeftCell="A1">
      <selection activeCell="K8" sqref="A1:K8"/>
    </sheetView>
  </sheetViews>
  <sheetFormatPr defaultColWidth="9.00390625" defaultRowHeight="16.5"/>
  <cols>
    <col min="1" max="1" width="5.25390625" style="1" customWidth="1"/>
    <col min="2" max="2" width="8.50390625" style="1" customWidth="1"/>
    <col min="3" max="3" width="9.25390625" style="1" customWidth="1"/>
    <col min="4" max="4" width="5.625" style="1" customWidth="1"/>
    <col min="5" max="5" width="24.625" style="1" customWidth="1"/>
    <col min="6" max="6" width="14.125" style="2" customWidth="1"/>
    <col min="7" max="7" width="14.875" style="1" customWidth="1"/>
    <col min="8" max="8" width="13.50390625" style="1" customWidth="1"/>
    <col min="9" max="9" width="15.625" style="1" customWidth="1"/>
    <col min="10" max="10" width="68.00390625" style="1" customWidth="1"/>
    <col min="11" max="16384" width="9.00390625" style="1" customWidth="1"/>
  </cols>
  <sheetData>
    <row r="1" spans="1:11" ht="79.5" customHeight="1">
      <c r="A1" s="33" t="s">
        <v>62</v>
      </c>
      <c r="B1" s="33"/>
      <c r="C1" s="33"/>
      <c r="D1" s="33"/>
      <c r="E1" s="33"/>
      <c r="F1" s="33"/>
      <c r="G1" s="33"/>
      <c r="H1" s="33"/>
      <c r="I1" s="33"/>
      <c r="J1" s="33"/>
      <c r="K1" s="33"/>
    </row>
    <row r="2" spans="1:11" ht="41.25" customHeight="1">
      <c r="A2" s="3"/>
      <c r="B2" s="3"/>
      <c r="C2" s="4"/>
      <c r="D2" s="4"/>
      <c r="E2" s="4"/>
      <c r="F2" s="4"/>
      <c r="G2" s="4"/>
      <c r="H2" s="4"/>
      <c r="I2" s="4"/>
      <c r="J2" s="10" t="s">
        <v>414</v>
      </c>
      <c r="K2" s="9"/>
    </row>
    <row r="3" spans="1:11" ht="90" customHeight="1">
      <c r="A3" s="5" t="s">
        <v>11</v>
      </c>
      <c r="B3" s="5" t="s">
        <v>10</v>
      </c>
      <c r="C3" s="5" t="s">
        <v>9</v>
      </c>
      <c r="D3" s="5" t="s">
        <v>8</v>
      </c>
      <c r="E3" s="5" t="s">
        <v>7</v>
      </c>
      <c r="F3" s="6" t="s">
        <v>6</v>
      </c>
      <c r="G3" s="5" t="s">
        <v>5</v>
      </c>
      <c r="H3" s="5" t="s">
        <v>4</v>
      </c>
      <c r="I3" s="5" t="s">
        <v>247</v>
      </c>
      <c r="J3" s="5" t="s">
        <v>3</v>
      </c>
      <c r="K3" s="5" t="s">
        <v>12</v>
      </c>
    </row>
    <row r="4" spans="1:11" ht="408" customHeight="1">
      <c r="A4" s="34" t="s">
        <v>13</v>
      </c>
      <c r="B4" s="35" t="s">
        <v>415</v>
      </c>
      <c r="C4" s="37" t="s">
        <v>416</v>
      </c>
      <c r="D4" s="37" t="s">
        <v>22</v>
      </c>
      <c r="E4" s="37" t="s">
        <v>417</v>
      </c>
      <c r="F4" s="39">
        <v>2700000</v>
      </c>
      <c r="G4" s="39">
        <f>F4*0.45</f>
        <v>1215000</v>
      </c>
      <c r="H4" s="41">
        <f>F4*0.55</f>
        <v>1485000.0000000002</v>
      </c>
      <c r="I4" s="43">
        <v>1215000</v>
      </c>
      <c r="J4" s="44" t="s">
        <v>629</v>
      </c>
      <c r="K4" s="34" t="s">
        <v>0</v>
      </c>
    </row>
    <row r="5" spans="1:11" ht="300" customHeight="1">
      <c r="A5" s="34"/>
      <c r="B5" s="36"/>
      <c r="C5" s="38"/>
      <c r="D5" s="38"/>
      <c r="E5" s="38"/>
      <c r="F5" s="40"/>
      <c r="G5" s="40"/>
      <c r="H5" s="42"/>
      <c r="I5" s="43"/>
      <c r="J5" s="45"/>
      <c r="K5" s="34"/>
    </row>
    <row r="6" spans="1:11" ht="408" customHeight="1">
      <c r="A6" s="34">
        <v>2</v>
      </c>
      <c r="B6" s="35" t="s">
        <v>415</v>
      </c>
      <c r="C6" s="37" t="s">
        <v>418</v>
      </c>
      <c r="D6" s="37" t="s">
        <v>56</v>
      </c>
      <c r="E6" s="37" t="s">
        <v>419</v>
      </c>
      <c r="F6" s="39">
        <v>10910000</v>
      </c>
      <c r="G6" s="39">
        <v>4910000</v>
      </c>
      <c r="H6" s="41">
        <v>6000000</v>
      </c>
      <c r="I6" s="43">
        <v>4909500</v>
      </c>
      <c r="J6" s="44" t="s">
        <v>637</v>
      </c>
      <c r="K6" s="34" t="s">
        <v>0</v>
      </c>
    </row>
    <row r="7" spans="1:11" ht="300" customHeight="1">
      <c r="A7" s="34"/>
      <c r="B7" s="36"/>
      <c r="C7" s="38"/>
      <c r="D7" s="38"/>
      <c r="E7" s="38"/>
      <c r="F7" s="40"/>
      <c r="G7" s="40"/>
      <c r="H7" s="42"/>
      <c r="I7" s="43"/>
      <c r="J7" s="45"/>
      <c r="K7" s="34"/>
    </row>
    <row r="8" spans="1:11" ht="39.75" customHeight="1">
      <c r="A8" s="34" t="s">
        <v>2</v>
      </c>
      <c r="B8" s="34"/>
      <c r="C8" s="34"/>
      <c r="D8" s="34"/>
      <c r="E8" s="34"/>
      <c r="F8" s="23">
        <f>SUM(F4:F7)</f>
        <v>13610000</v>
      </c>
      <c r="G8" s="23">
        <f>SUM(G4:G7)</f>
        <v>6125000</v>
      </c>
      <c r="H8" s="23">
        <f>SUM(H4:H7)</f>
        <v>7485000</v>
      </c>
      <c r="I8" s="23">
        <f>SUM(I4:I7)</f>
        <v>6124500</v>
      </c>
      <c r="J8" s="8"/>
      <c r="K8" s="7"/>
    </row>
    <row r="9" spans="1:11" ht="39.75" customHeight="1">
      <c r="A9" s="34" t="s">
        <v>1</v>
      </c>
      <c r="B9" s="34"/>
      <c r="C9" s="34"/>
      <c r="D9" s="34"/>
      <c r="E9" s="34"/>
      <c r="F9" s="34"/>
      <c r="G9" s="34"/>
      <c r="H9" s="34"/>
      <c r="I9" s="34"/>
      <c r="J9" s="34"/>
      <c r="K9" s="34"/>
    </row>
    <row r="10" spans="1:11" ht="88.5" customHeight="1">
      <c r="A10" s="46"/>
      <c r="B10" s="46"/>
      <c r="C10" s="46"/>
      <c r="D10" s="46"/>
      <c r="E10" s="46"/>
      <c r="F10" s="46"/>
      <c r="G10" s="46"/>
      <c r="H10" s="46"/>
      <c r="I10" s="46"/>
      <c r="J10" s="46"/>
      <c r="K10" s="46"/>
    </row>
  </sheetData>
  <sheetProtection/>
  <mergeCells count="26">
    <mergeCell ref="I6:I7"/>
    <mergeCell ref="J6:J7"/>
    <mergeCell ref="K6:K7"/>
    <mergeCell ref="A8:E8"/>
    <mergeCell ref="A9:K9"/>
    <mergeCell ref="A10:K10"/>
    <mergeCell ref="J4:J5"/>
    <mergeCell ref="K4:K5"/>
    <mergeCell ref="A6:A7"/>
    <mergeCell ref="B6:B7"/>
    <mergeCell ref="C6:C7"/>
    <mergeCell ref="D6:D7"/>
    <mergeCell ref="E6:E7"/>
    <mergeCell ref="F6:F7"/>
    <mergeCell ref="G6:G7"/>
    <mergeCell ref="H6:H7"/>
    <mergeCell ref="A1:K1"/>
    <mergeCell ref="A4:A5"/>
    <mergeCell ref="B4:B5"/>
    <mergeCell ref="C4:C5"/>
    <mergeCell ref="D4:D5"/>
    <mergeCell ref="E4:E5"/>
    <mergeCell ref="F4:F5"/>
    <mergeCell ref="G4:G5"/>
    <mergeCell ref="H4:H5"/>
    <mergeCell ref="I4:I5"/>
  </mergeCells>
  <printOptions horizontalCentered="1"/>
  <pageMargins left="0.3937007874015748" right="0.3937007874015748" top="0.5905511811023623" bottom="0.5905511811023623" header="0.5118110236220472" footer="0.5118110236220472"/>
  <pageSetup horizontalDpi="600" verticalDpi="600" orientation="portrait" paperSize="8" scale="61" r:id="rId1"/>
</worksheet>
</file>

<file path=xl/worksheets/sheet10.xml><?xml version="1.0" encoding="utf-8"?>
<worksheet xmlns="http://schemas.openxmlformats.org/spreadsheetml/2006/main" xmlns:r="http://schemas.openxmlformats.org/officeDocument/2006/relationships">
  <dimension ref="A1:K42"/>
  <sheetViews>
    <sheetView view="pageBreakPreview" zoomScale="60" zoomScaleNormal="40" zoomScalePageLayoutView="0" workbookViewId="0" topLeftCell="A19">
      <selection activeCell="K42" sqref="A1:K42"/>
    </sheetView>
  </sheetViews>
  <sheetFormatPr defaultColWidth="9.00390625" defaultRowHeight="16.5"/>
  <cols>
    <col min="1" max="1" width="5.25390625" style="1" customWidth="1"/>
    <col min="2" max="2" width="8.50390625" style="1" customWidth="1"/>
    <col min="3" max="3" width="9.25390625" style="1" customWidth="1"/>
    <col min="4" max="4" width="5.625" style="1" customWidth="1"/>
    <col min="5" max="5" width="24.625" style="1" customWidth="1"/>
    <col min="6" max="6" width="18.25390625" style="2" customWidth="1"/>
    <col min="7" max="7" width="17.125" style="1" customWidth="1"/>
    <col min="8" max="8" width="17.25390625" style="1" customWidth="1"/>
    <col min="9" max="9" width="16.50390625" style="1" customWidth="1"/>
    <col min="10" max="10" width="68.00390625" style="1" customWidth="1"/>
    <col min="11" max="11" width="4.25390625" style="1" customWidth="1"/>
    <col min="12" max="16384" width="9.00390625" style="1" customWidth="1"/>
  </cols>
  <sheetData>
    <row r="1" spans="1:11" ht="79.5" customHeight="1">
      <c r="A1" s="33" t="s">
        <v>121</v>
      </c>
      <c r="B1" s="33"/>
      <c r="C1" s="33"/>
      <c r="D1" s="33"/>
      <c r="E1" s="33"/>
      <c r="F1" s="33"/>
      <c r="G1" s="33"/>
      <c r="H1" s="33"/>
      <c r="I1" s="33"/>
      <c r="J1" s="33"/>
      <c r="K1" s="33"/>
    </row>
    <row r="2" spans="1:11" ht="41.25" customHeight="1">
      <c r="A2" s="3"/>
      <c r="B2" s="3"/>
      <c r="C2" s="4"/>
      <c r="D2" s="4"/>
      <c r="E2" s="4"/>
      <c r="F2" s="4"/>
      <c r="G2" s="4"/>
      <c r="H2" s="4"/>
      <c r="I2" s="4"/>
      <c r="J2" s="10"/>
      <c r="K2" s="9"/>
    </row>
    <row r="3" spans="1:11" ht="90" customHeight="1">
      <c r="A3" s="5" t="s">
        <v>122</v>
      </c>
      <c r="B3" s="5" t="s">
        <v>123</v>
      </c>
      <c r="C3" s="5" t="s">
        <v>124</v>
      </c>
      <c r="D3" s="5" t="s">
        <v>125</v>
      </c>
      <c r="E3" s="5" t="s">
        <v>126</v>
      </c>
      <c r="F3" s="6" t="s">
        <v>127</v>
      </c>
      <c r="G3" s="5" t="s">
        <v>128</v>
      </c>
      <c r="H3" s="5" t="s">
        <v>129</v>
      </c>
      <c r="I3" s="5" t="s">
        <v>584</v>
      </c>
      <c r="J3" s="5" t="s">
        <v>130</v>
      </c>
      <c r="K3" s="5" t="s">
        <v>131</v>
      </c>
    </row>
    <row r="4" spans="1:11" ht="74.25" customHeight="1">
      <c r="A4" s="34">
        <v>1</v>
      </c>
      <c r="B4" s="34" t="s">
        <v>55</v>
      </c>
      <c r="C4" s="34" t="s">
        <v>156</v>
      </c>
      <c r="D4" s="34" t="s">
        <v>140</v>
      </c>
      <c r="E4" s="34" t="s">
        <v>157</v>
      </c>
      <c r="F4" s="88">
        <v>950000</v>
      </c>
      <c r="G4" s="90">
        <v>760000</v>
      </c>
      <c r="H4" s="90">
        <v>190000</v>
      </c>
      <c r="I4" s="90">
        <v>760000</v>
      </c>
      <c r="J4" s="44" t="s">
        <v>585</v>
      </c>
      <c r="K4" s="34" t="s">
        <v>0</v>
      </c>
    </row>
    <row r="5" spans="1:11" ht="74.25" customHeight="1">
      <c r="A5" s="34"/>
      <c r="B5" s="34"/>
      <c r="C5" s="34" t="s">
        <v>40</v>
      </c>
      <c r="D5" s="34" t="s">
        <v>35</v>
      </c>
      <c r="E5" s="34" t="s">
        <v>41</v>
      </c>
      <c r="F5" s="89"/>
      <c r="G5" s="90">
        <v>8200000</v>
      </c>
      <c r="H5" s="90">
        <v>1800000</v>
      </c>
      <c r="I5" s="90"/>
      <c r="J5" s="45"/>
      <c r="K5" s="34"/>
    </row>
    <row r="6" spans="1:11" ht="135" customHeight="1">
      <c r="A6" s="34">
        <v>2</v>
      </c>
      <c r="B6" s="35" t="s">
        <v>55</v>
      </c>
      <c r="C6" s="37" t="s">
        <v>156</v>
      </c>
      <c r="D6" s="34" t="s">
        <v>586</v>
      </c>
      <c r="E6" s="37" t="s">
        <v>158</v>
      </c>
      <c r="F6" s="91">
        <v>10000000</v>
      </c>
      <c r="G6" s="90">
        <v>8000000</v>
      </c>
      <c r="H6" s="90">
        <v>2000000</v>
      </c>
      <c r="I6" s="90">
        <v>8000000</v>
      </c>
      <c r="J6" s="44" t="s">
        <v>587</v>
      </c>
      <c r="K6" s="34" t="s">
        <v>0</v>
      </c>
    </row>
    <row r="7" spans="1:11" ht="82.5" customHeight="1">
      <c r="A7" s="34"/>
      <c r="B7" s="36"/>
      <c r="C7" s="38" t="s">
        <v>44</v>
      </c>
      <c r="D7" s="34" t="s">
        <v>35</v>
      </c>
      <c r="E7" s="38" t="s">
        <v>45</v>
      </c>
      <c r="F7" s="92"/>
      <c r="G7" s="90">
        <v>8200001</v>
      </c>
      <c r="H7" s="90">
        <v>1800001</v>
      </c>
      <c r="I7" s="90"/>
      <c r="J7" s="45"/>
      <c r="K7" s="34"/>
    </row>
    <row r="8" spans="1:11" ht="123.75" customHeight="1">
      <c r="A8" s="34">
        <v>3</v>
      </c>
      <c r="B8" s="35" t="s">
        <v>55</v>
      </c>
      <c r="C8" s="37" t="s">
        <v>156</v>
      </c>
      <c r="D8" s="34" t="s">
        <v>586</v>
      </c>
      <c r="E8" s="37" t="s">
        <v>159</v>
      </c>
      <c r="F8" s="91">
        <v>2730000</v>
      </c>
      <c r="G8" s="90">
        <v>2184000</v>
      </c>
      <c r="H8" s="90">
        <v>546000</v>
      </c>
      <c r="I8" s="90">
        <v>2184000</v>
      </c>
      <c r="J8" s="44" t="s">
        <v>588</v>
      </c>
      <c r="K8" s="34" t="s">
        <v>0</v>
      </c>
    </row>
    <row r="9" spans="1:11" ht="44.25" customHeight="1">
      <c r="A9" s="34"/>
      <c r="B9" s="36"/>
      <c r="C9" s="38" t="s">
        <v>44</v>
      </c>
      <c r="D9" s="34" t="s">
        <v>35</v>
      </c>
      <c r="E9" s="38" t="s">
        <v>45</v>
      </c>
      <c r="F9" s="92">
        <v>5750000</v>
      </c>
      <c r="G9" s="90">
        <v>8200002</v>
      </c>
      <c r="H9" s="90">
        <v>1800002</v>
      </c>
      <c r="I9" s="90"/>
      <c r="J9" s="45"/>
      <c r="K9" s="34"/>
    </row>
    <row r="10" spans="1:11" ht="96" customHeight="1">
      <c r="A10" s="34">
        <v>4</v>
      </c>
      <c r="B10" s="35" t="s">
        <v>55</v>
      </c>
      <c r="C10" s="37" t="s">
        <v>156</v>
      </c>
      <c r="D10" s="34" t="s">
        <v>586</v>
      </c>
      <c r="E10" s="37" t="s">
        <v>160</v>
      </c>
      <c r="F10" s="91">
        <v>9960000</v>
      </c>
      <c r="G10" s="90">
        <v>7968000</v>
      </c>
      <c r="H10" s="90">
        <v>1992000</v>
      </c>
      <c r="I10" s="90">
        <v>3840000</v>
      </c>
      <c r="J10" s="44" t="s">
        <v>589</v>
      </c>
      <c r="K10" s="34" t="s">
        <v>0</v>
      </c>
    </row>
    <row r="11" spans="1:11" ht="104.25" customHeight="1">
      <c r="A11" s="34"/>
      <c r="B11" s="36"/>
      <c r="C11" s="38" t="s">
        <v>42</v>
      </c>
      <c r="D11" s="34" t="s">
        <v>35</v>
      </c>
      <c r="E11" s="38" t="s">
        <v>43</v>
      </c>
      <c r="F11" s="92">
        <v>6630000</v>
      </c>
      <c r="G11" s="90">
        <v>8200003</v>
      </c>
      <c r="H11" s="90">
        <v>1800003</v>
      </c>
      <c r="I11" s="90"/>
      <c r="J11" s="45"/>
      <c r="K11" s="34"/>
    </row>
    <row r="12" spans="1:11" ht="64.5" customHeight="1">
      <c r="A12" s="34">
        <v>5</v>
      </c>
      <c r="B12" s="35" t="s">
        <v>55</v>
      </c>
      <c r="C12" s="37" t="s">
        <v>156</v>
      </c>
      <c r="D12" s="34" t="s">
        <v>586</v>
      </c>
      <c r="E12" s="37" t="s">
        <v>161</v>
      </c>
      <c r="F12" s="91">
        <v>4000000</v>
      </c>
      <c r="G12" s="90">
        <v>3200000</v>
      </c>
      <c r="H12" s="90">
        <v>800000</v>
      </c>
      <c r="I12" s="90">
        <v>0</v>
      </c>
      <c r="J12" s="44" t="s">
        <v>590</v>
      </c>
      <c r="K12" s="34"/>
    </row>
    <row r="13" spans="1:11" ht="42" customHeight="1">
      <c r="A13" s="34"/>
      <c r="B13" s="36"/>
      <c r="C13" s="38"/>
      <c r="D13" s="34" t="s">
        <v>35</v>
      </c>
      <c r="E13" s="38"/>
      <c r="F13" s="92"/>
      <c r="G13" s="90">
        <v>8200004</v>
      </c>
      <c r="H13" s="90">
        <v>1800004</v>
      </c>
      <c r="I13" s="90"/>
      <c r="J13" s="45"/>
      <c r="K13" s="34"/>
    </row>
    <row r="14" spans="1:11" ht="75" customHeight="1">
      <c r="A14" s="34">
        <v>6</v>
      </c>
      <c r="B14" s="35" t="s">
        <v>55</v>
      </c>
      <c r="C14" s="37" t="s">
        <v>162</v>
      </c>
      <c r="D14" s="34" t="s">
        <v>586</v>
      </c>
      <c r="E14" s="37" t="s">
        <v>163</v>
      </c>
      <c r="F14" s="91">
        <v>3600000</v>
      </c>
      <c r="G14" s="90">
        <v>2880000</v>
      </c>
      <c r="H14" s="90">
        <v>720000</v>
      </c>
      <c r="I14" s="90">
        <v>2000000</v>
      </c>
      <c r="J14" s="44" t="s">
        <v>591</v>
      </c>
      <c r="K14" s="34"/>
    </row>
    <row r="15" spans="1:11" ht="118.5" customHeight="1">
      <c r="A15" s="34"/>
      <c r="B15" s="36"/>
      <c r="C15" s="38" t="s">
        <v>47</v>
      </c>
      <c r="D15" s="34" t="s">
        <v>35</v>
      </c>
      <c r="E15" s="38" t="s">
        <v>48</v>
      </c>
      <c r="F15" s="92">
        <v>10000000</v>
      </c>
      <c r="G15" s="90">
        <v>8200005</v>
      </c>
      <c r="H15" s="90">
        <v>1800005</v>
      </c>
      <c r="I15" s="90"/>
      <c r="J15" s="45"/>
      <c r="K15" s="34"/>
    </row>
    <row r="16" spans="1:11" ht="192" customHeight="1">
      <c r="A16" s="34">
        <v>7</v>
      </c>
      <c r="B16" s="35" t="s">
        <v>55</v>
      </c>
      <c r="C16" s="37" t="s">
        <v>164</v>
      </c>
      <c r="D16" s="34" t="s">
        <v>586</v>
      </c>
      <c r="E16" s="37" t="s">
        <v>165</v>
      </c>
      <c r="F16" s="91">
        <v>8900000</v>
      </c>
      <c r="G16" s="90">
        <v>7120000</v>
      </c>
      <c r="H16" s="90">
        <v>1780000</v>
      </c>
      <c r="I16" s="90">
        <v>7120000</v>
      </c>
      <c r="J16" s="44" t="s">
        <v>592</v>
      </c>
      <c r="K16" s="34"/>
    </row>
    <row r="17" spans="1:11" ht="173.25" customHeight="1">
      <c r="A17" s="34"/>
      <c r="B17" s="36"/>
      <c r="C17" s="38" t="s">
        <v>46</v>
      </c>
      <c r="D17" s="34" t="s">
        <v>35</v>
      </c>
      <c r="E17" s="38"/>
      <c r="F17" s="92"/>
      <c r="G17" s="90">
        <v>8200006</v>
      </c>
      <c r="H17" s="90">
        <v>1800006</v>
      </c>
      <c r="I17" s="90"/>
      <c r="J17" s="45"/>
      <c r="K17" s="34"/>
    </row>
    <row r="18" spans="1:11" ht="79.5" customHeight="1">
      <c r="A18" s="34">
        <v>8</v>
      </c>
      <c r="B18" s="34" t="s">
        <v>55</v>
      </c>
      <c r="C18" s="34" t="s">
        <v>166</v>
      </c>
      <c r="D18" s="34" t="s">
        <v>586</v>
      </c>
      <c r="E18" s="34" t="s">
        <v>167</v>
      </c>
      <c r="F18" s="88">
        <v>7200000</v>
      </c>
      <c r="G18" s="90">
        <v>5760000</v>
      </c>
      <c r="H18" s="90">
        <v>1440000</v>
      </c>
      <c r="I18" s="90">
        <v>4800000</v>
      </c>
      <c r="J18" s="44" t="s">
        <v>593</v>
      </c>
      <c r="K18" s="34" t="s">
        <v>0</v>
      </c>
    </row>
    <row r="19" spans="1:11" ht="185.25" customHeight="1">
      <c r="A19" s="34"/>
      <c r="B19" s="34"/>
      <c r="C19" s="34" t="s">
        <v>40</v>
      </c>
      <c r="D19" s="34" t="s">
        <v>35</v>
      </c>
      <c r="E19" s="34" t="s">
        <v>41</v>
      </c>
      <c r="F19" s="89"/>
      <c r="G19" s="90">
        <v>8200007</v>
      </c>
      <c r="H19" s="90">
        <v>1800007</v>
      </c>
      <c r="I19" s="90"/>
      <c r="J19" s="45"/>
      <c r="K19" s="34"/>
    </row>
    <row r="20" spans="1:11" ht="86.25" customHeight="1">
      <c r="A20" s="34">
        <v>9</v>
      </c>
      <c r="B20" s="35" t="s">
        <v>55</v>
      </c>
      <c r="C20" s="37" t="s">
        <v>168</v>
      </c>
      <c r="D20" s="37" t="s">
        <v>27</v>
      </c>
      <c r="E20" s="37" t="s">
        <v>169</v>
      </c>
      <c r="F20" s="91">
        <v>4978000</v>
      </c>
      <c r="G20" s="90">
        <v>3982000</v>
      </c>
      <c r="H20" s="90">
        <v>996000</v>
      </c>
      <c r="I20" s="90">
        <v>3200000</v>
      </c>
      <c r="J20" s="44" t="s">
        <v>594</v>
      </c>
      <c r="K20" s="34" t="s">
        <v>0</v>
      </c>
    </row>
    <row r="21" spans="1:11" ht="210" customHeight="1">
      <c r="A21" s="34"/>
      <c r="B21" s="36"/>
      <c r="C21" s="38" t="s">
        <v>44</v>
      </c>
      <c r="D21" s="38" t="s">
        <v>27</v>
      </c>
      <c r="E21" s="38" t="s">
        <v>45</v>
      </c>
      <c r="F21" s="92"/>
      <c r="G21" s="90">
        <v>8200008</v>
      </c>
      <c r="H21" s="90">
        <v>1800008</v>
      </c>
      <c r="I21" s="90"/>
      <c r="J21" s="45"/>
      <c r="K21" s="34"/>
    </row>
    <row r="22" spans="1:11" ht="94.5" customHeight="1">
      <c r="A22" s="34">
        <v>10</v>
      </c>
      <c r="B22" s="35" t="s">
        <v>55</v>
      </c>
      <c r="C22" s="37" t="s">
        <v>170</v>
      </c>
      <c r="D22" s="34" t="s">
        <v>586</v>
      </c>
      <c r="E22" s="37" t="s">
        <v>171</v>
      </c>
      <c r="F22" s="91">
        <v>3000000</v>
      </c>
      <c r="G22" s="90">
        <v>2400000</v>
      </c>
      <c r="H22" s="90">
        <v>600000</v>
      </c>
      <c r="I22" s="90">
        <v>1200000</v>
      </c>
      <c r="J22" s="44" t="s">
        <v>595</v>
      </c>
      <c r="K22" s="34"/>
    </row>
    <row r="23" spans="1:11" ht="208.5" customHeight="1">
      <c r="A23" s="34"/>
      <c r="B23" s="36"/>
      <c r="C23" s="38" t="s">
        <v>44</v>
      </c>
      <c r="D23" s="34" t="s">
        <v>35</v>
      </c>
      <c r="E23" s="38" t="s">
        <v>45</v>
      </c>
      <c r="F23" s="92">
        <v>5750000</v>
      </c>
      <c r="G23" s="90">
        <v>8200009</v>
      </c>
      <c r="H23" s="90">
        <v>1800009</v>
      </c>
      <c r="I23" s="90"/>
      <c r="J23" s="45"/>
      <c r="K23" s="34"/>
    </row>
    <row r="24" spans="1:11" ht="117" customHeight="1">
      <c r="A24" s="34">
        <v>11</v>
      </c>
      <c r="B24" s="35" t="s">
        <v>55</v>
      </c>
      <c r="C24" s="37" t="s">
        <v>172</v>
      </c>
      <c r="D24" s="34" t="s">
        <v>586</v>
      </c>
      <c r="E24" s="37" t="s">
        <v>173</v>
      </c>
      <c r="F24" s="91">
        <v>6800000</v>
      </c>
      <c r="G24" s="90">
        <v>5440000</v>
      </c>
      <c r="H24" s="90">
        <v>1360000</v>
      </c>
      <c r="I24" s="90">
        <v>3440000</v>
      </c>
      <c r="J24" s="44" t="s">
        <v>596</v>
      </c>
      <c r="K24" s="34" t="s">
        <v>0</v>
      </c>
    </row>
    <row r="25" spans="1:11" ht="129" customHeight="1">
      <c r="A25" s="34"/>
      <c r="B25" s="36"/>
      <c r="C25" s="38" t="s">
        <v>42</v>
      </c>
      <c r="D25" s="34" t="s">
        <v>35</v>
      </c>
      <c r="E25" s="38" t="s">
        <v>43</v>
      </c>
      <c r="F25" s="92">
        <v>6630000</v>
      </c>
      <c r="G25" s="90">
        <v>8200010</v>
      </c>
      <c r="H25" s="90">
        <v>1800010</v>
      </c>
      <c r="I25" s="90"/>
      <c r="J25" s="45"/>
      <c r="K25" s="34"/>
    </row>
    <row r="26" spans="1:11" ht="78" customHeight="1">
      <c r="A26" s="34">
        <v>12</v>
      </c>
      <c r="B26" s="35" t="s">
        <v>55</v>
      </c>
      <c r="C26" s="37" t="s">
        <v>174</v>
      </c>
      <c r="D26" s="34" t="s">
        <v>586</v>
      </c>
      <c r="E26" s="37" t="s">
        <v>175</v>
      </c>
      <c r="F26" s="91">
        <v>2200000</v>
      </c>
      <c r="G26" s="90">
        <v>1760000</v>
      </c>
      <c r="H26" s="90">
        <v>440000</v>
      </c>
      <c r="I26" s="90">
        <v>640000</v>
      </c>
      <c r="J26" s="44" t="s">
        <v>597</v>
      </c>
      <c r="K26" s="34"/>
    </row>
    <row r="27" spans="1:11" ht="153.75" customHeight="1">
      <c r="A27" s="34"/>
      <c r="B27" s="36"/>
      <c r="C27" s="38"/>
      <c r="D27" s="34" t="s">
        <v>35</v>
      </c>
      <c r="E27" s="38"/>
      <c r="F27" s="92"/>
      <c r="G27" s="90">
        <v>8200011</v>
      </c>
      <c r="H27" s="90">
        <v>1800011</v>
      </c>
      <c r="I27" s="90"/>
      <c r="J27" s="45"/>
      <c r="K27" s="34"/>
    </row>
    <row r="28" spans="1:11" ht="87" customHeight="1">
      <c r="A28" s="34">
        <v>13</v>
      </c>
      <c r="B28" s="35" t="s">
        <v>55</v>
      </c>
      <c r="C28" s="37" t="s">
        <v>176</v>
      </c>
      <c r="D28" s="37" t="s">
        <v>140</v>
      </c>
      <c r="E28" s="37" t="s">
        <v>177</v>
      </c>
      <c r="F28" s="91">
        <v>2000000</v>
      </c>
      <c r="G28" s="90">
        <v>1600000</v>
      </c>
      <c r="H28" s="90">
        <v>400000</v>
      </c>
      <c r="I28" s="90">
        <v>5600000</v>
      </c>
      <c r="J28" s="44" t="s">
        <v>598</v>
      </c>
      <c r="K28" s="34"/>
    </row>
    <row r="29" spans="1:11" ht="111" customHeight="1">
      <c r="A29" s="34"/>
      <c r="B29" s="36"/>
      <c r="C29" s="38" t="s">
        <v>47</v>
      </c>
      <c r="D29" s="38" t="s">
        <v>27</v>
      </c>
      <c r="E29" s="38" t="s">
        <v>48</v>
      </c>
      <c r="F29" s="92">
        <v>10000000</v>
      </c>
      <c r="G29" s="90">
        <v>8200012</v>
      </c>
      <c r="H29" s="90">
        <v>1800012</v>
      </c>
      <c r="I29" s="90"/>
      <c r="J29" s="45"/>
      <c r="K29" s="34"/>
    </row>
    <row r="30" spans="1:11" ht="129" customHeight="1">
      <c r="A30" s="34">
        <v>14</v>
      </c>
      <c r="B30" s="35" t="s">
        <v>55</v>
      </c>
      <c r="C30" s="37" t="s">
        <v>172</v>
      </c>
      <c r="D30" s="34" t="s">
        <v>586</v>
      </c>
      <c r="E30" s="37" t="s">
        <v>178</v>
      </c>
      <c r="F30" s="91">
        <v>3000000</v>
      </c>
      <c r="G30" s="90">
        <v>2400000</v>
      </c>
      <c r="H30" s="90">
        <v>600000</v>
      </c>
      <c r="I30" s="90">
        <v>2400000</v>
      </c>
      <c r="J30" s="44" t="s">
        <v>599</v>
      </c>
      <c r="K30" s="34"/>
    </row>
    <row r="31" spans="1:11" ht="136.5" customHeight="1">
      <c r="A31" s="34"/>
      <c r="B31" s="36"/>
      <c r="C31" s="38" t="s">
        <v>46</v>
      </c>
      <c r="D31" s="34" t="s">
        <v>35</v>
      </c>
      <c r="E31" s="38"/>
      <c r="F31" s="92"/>
      <c r="G31" s="90">
        <v>8200013</v>
      </c>
      <c r="H31" s="90">
        <v>1800013</v>
      </c>
      <c r="I31" s="90"/>
      <c r="J31" s="45"/>
      <c r="K31" s="34"/>
    </row>
    <row r="32" spans="1:11" ht="121.5" customHeight="1">
      <c r="A32" s="34">
        <v>15</v>
      </c>
      <c r="B32" s="35" t="s">
        <v>55</v>
      </c>
      <c r="C32" s="37" t="s">
        <v>179</v>
      </c>
      <c r="D32" s="34" t="s">
        <v>586</v>
      </c>
      <c r="E32" s="37" t="s">
        <v>180</v>
      </c>
      <c r="F32" s="91">
        <v>12105000</v>
      </c>
      <c r="G32" s="90">
        <v>9684000</v>
      </c>
      <c r="H32" s="90">
        <v>2421000</v>
      </c>
      <c r="I32" s="90">
        <v>0</v>
      </c>
      <c r="J32" s="44" t="s">
        <v>600</v>
      </c>
      <c r="K32" s="34"/>
    </row>
    <row r="33" spans="1:11" ht="67.5" customHeight="1">
      <c r="A33" s="34"/>
      <c r="B33" s="36"/>
      <c r="C33" s="38" t="s">
        <v>47</v>
      </c>
      <c r="D33" s="34" t="s">
        <v>35</v>
      </c>
      <c r="E33" s="38" t="s">
        <v>48</v>
      </c>
      <c r="F33" s="92">
        <v>10000000</v>
      </c>
      <c r="G33" s="90">
        <v>8200014</v>
      </c>
      <c r="H33" s="90">
        <v>1800014</v>
      </c>
      <c r="I33" s="90"/>
      <c r="J33" s="45"/>
      <c r="K33" s="34"/>
    </row>
    <row r="34" spans="1:11" ht="137.25" customHeight="1">
      <c r="A34" s="34">
        <v>16</v>
      </c>
      <c r="B34" s="34" t="s">
        <v>55</v>
      </c>
      <c r="C34" s="34" t="s">
        <v>181</v>
      </c>
      <c r="D34" s="34" t="s">
        <v>586</v>
      </c>
      <c r="E34" s="34" t="s">
        <v>182</v>
      </c>
      <c r="F34" s="88">
        <v>5000000</v>
      </c>
      <c r="G34" s="90">
        <v>4000000</v>
      </c>
      <c r="H34" s="90">
        <v>1000000</v>
      </c>
      <c r="I34" s="90">
        <v>3280000</v>
      </c>
      <c r="J34" s="44" t="s">
        <v>601</v>
      </c>
      <c r="K34" s="34"/>
    </row>
    <row r="35" spans="1:11" ht="121.5" customHeight="1">
      <c r="A35" s="34"/>
      <c r="B35" s="34"/>
      <c r="C35" s="34" t="s">
        <v>40</v>
      </c>
      <c r="D35" s="34" t="s">
        <v>35</v>
      </c>
      <c r="E35" s="34" t="s">
        <v>41</v>
      </c>
      <c r="F35" s="89"/>
      <c r="G35" s="90">
        <v>8200015</v>
      </c>
      <c r="H35" s="90">
        <v>1800015</v>
      </c>
      <c r="I35" s="90"/>
      <c r="J35" s="45"/>
      <c r="K35" s="34"/>
    </row>
    <row r="36" spans="1:11" ht="96" customHeight="1">
      <c r="A36" s="34">
        <v>17</v>
      </c>
      <c r="B36" s="35" t="s">
        <v>55</v>
      </c>
      <c r="C36" s="37" t="s">
        <v>176</v>
      </c>
      <c r="D36" s="34" t="s">
        <v>586</v>
      </c>
      <c r="E36" s="37" t="s">
        <v>183</v>
      </c>
      <c r="F36" s="91">
        <v>4365800</v>
      </c>
      <c r="G36" s="90">
        <v>3492640</v>
      </c>
      <c r="H36" s="90">
        <v>873160</v>
      </c>
      <c r="I36" s="90">
        <v>480000</v>
      </c>
      <c r="J36" s="44" t="s">
        <v>602</v>
      </c>
      <c r="K36" s="34"/>
    </row>
    <row r="37" spans="1:11" ht="152.25" customHeight="1">
      <c r="A37" s="34"/>
      <c r="B37" s="36"/>
      <c r="C37" s="38" t="s">
        <v>44</v>
      </c>
      <c r="D37" s="34" t="s">
        <v>35</v>
      </c>
      <c r="E37" s="38" t="s">
        <v>45</v>
      </c>
      <c r="F37" s="92"/>
      <c r="G37" s="90">
        <v>8200016</v>
      </c>
      <c r="H37" s="90">
        <v>1800016</v>
      </c>
      <c r="I37" s="90"/>
      <c r="J37" s="45"/>
      <c r="K37" s="34"/>
    </row>
    <row r="38" spans="1:11" ht="110.25" customHeight="1">
      <c r="A38" s="34">
        <v>18</v>
      </c>
      <c r="B38" s="35" t="s">
        <v>55</v>
      </c>
      <c r="C38" s="37" t="s">
        <v>162</v>
      </c>
      <c r="D38" s="34" t="s">
        <v>586</v>
      </c>
      <c r="E38" s="37" t="s">
        <v>184</v>
      </c>
      <c r="F38" s="91">
        <v>13000000</v>
      </c>
      <c r="G38" s="90">
        <v>10400000</v>
      </c>
      <c r="H38" s="90">
        <v>2600000</v>
      </c>
      <c r="I38" s="90">
        <v>3200000</v>
      </c>
      <c r="J38" s="44" t="s">
        <v>603</v>
      </c>
      <c r="K38" s="34"/>
    </row>
    <row r="39" spans="1:11" ht="66" customHeight="1">
      <c r="A39" s="34"/>
      <c r="B39" s="36"/>
      <c r="C39" s="38" t="s">
        <v>44</v>
      </c>
      <c r="D39" s="34" t="s">
        <v>35</v>
      </c>
      <c r="E39" s="38" t="s">
        <v>45</v>
      </c>
      <c r="F39" s="92">
        <v>5750000</v>
      </c>
      <c r="G39" s="90">
        <v>8200017</v>
      </c>
      <c r="H39" s="90">
        <v>1800017</v>
      </c>
      <c r="I39" s="90"/>
      <c r="J39" s="45"/>
      <c r="K39" s="34"/>
    </row>
    <row r="40" spans="1:11" ht="159" customHeight="1">
      <c r="A40" s="34">
        <v>19</v>
      </c>
      <c r="B40" s="35" t="s">
        <v>55</v>
      </c>
      <c r="C40" s="37" t="s">
        <v>40</v>
      </c>
      <c r="D40" s="34" t="s">
        <v>586</v>
      </c>
      <c r="E40" s="37" t="s">
        <v>185</v>
      </c>
      <c r="F40" s="91">
        <v>2500000</v>
      </c>
      <c r="G40" s="90">
        <v>2000000</v>
      </c>
      <c r="H40" s="90">
        <v>500000</v>
      </c>
      <c r="I40" s="90">
        <v>2000000</v>
      </c>
      <c r="J40" s="44" t="s">
        <v>604</v>
      </c>
      <c r="K40" s="34"/>
    </row>
    <row r="41" spans="1:11" ht="66" customHeight="1">
      <c r="A41" s="34"/>
      <c r="B41" s="36"/>
      <c r="C41" s="38" t="s">
        <v>46</v>
      </c>
      <c r="D41" s="34" t="s">
        <v>35</v>
      </c>
      <c r="E41" s="38"/>
      <c r="F41" s="92"/>
      <c r="G41" s="90">
        <v>8200018</v>
      </c>
      <c r="H41" s="90">
        <v>1800018</v>
      </c>
      <c r="I41" s="90"/>
      <c r="J41" s="45"/>
      <c r="K41" s="34"/>
    </row>
    <row r="42" spans="1:11" ht="39.75" customHeight="1">
      <c r="A42" s="34" t="s">
        <v>143</v>
      </c>
      <c r="B42" s="34"/>
      <c r="C42" s="34"/>
      <c r="D42" s="34"/>
      <c r="E42" s="34"/>
      <c r="F42" s="22">
        <v>110288800</v>
      </c>
      <c r="G42" s="22">
        <v>88230640</v>
      </c>
      <c r="H42" s="22">
        <v>22058160</v>
      </c>
      <c r="I42" s="22">
        <f>SUM(I4:I41)</f>
        <v>54144000</v>
      </c>
      <c r="J42" s="8"/>
      <c r="K42" s="7"/>
    </row>
  </sheetData>
  <sheetProtection/>
  <mergeCells count="211">
    <mergeCell ref="A42:E42"/>
    <mergeCell ref="F40:F41"/>
    <mergeCell ref="G40:G41"/>
    <mergeCell ref="H40:H41"/>
    <mergeCell ref="I40:I41"/>
    <mergeCell ref="J40:J41"/>
    <mergeCell ref="A40:A41"/>
    <mergeCell ref="B40:B41"/>
    <mergeCell ref="C40:C41"/>
    <mergeCell ref="D40:D41"/>
    <mergeCell ref="K40:K41"/>
    <mergeCell ref="G38:G39"/>
    <mergeCell ref="H38:H39"/>
    <mergeCell ref="I38:I39"/>
    <mergeCell ref="J38:J39"/>
    <mergeCell ref="K38:K39"/>
    <mergeCell ref="E40:E41"/>
    <mergeCell ref="A38:A39"/>
    <mergeCell ref="B38:B39"/>
    <mergeCell ref="C38:C39"/>
    <mergeCell ref="D38:D39"/>
    <mergeCell ref="E38:E39"/>
    <mergeCell ref="F38:F39"/>
    <mergeCell ref="F36:F37"/>
    <mergeCell ref="G36:G37"/>
    <mergeCell ref="H36:H37"/>
    <mergeCell ref="I36:I37"/>
    <mergeCell ref="J36:J37"/>
    <mergeCell ref="K36:K37"/>
    <mergeCell ref="G34:G35"/>
    <mergeCell ref="H34:H35"/>
    <mergeCell ref="I34:I35"/>
    <mergeCell ref="J34:J35"/>
    <mergeCell ref="K34:K35"/>
    <mergeCell ref="A36:A37"/>
    <mergeCell ref="B36:B37"/>
    <mergeCell ref="C36:C37"/>
    <mergeCell ref="D36:D37"/>
    <mergeCell ref="E36:E37"/>
    <mergeCell ref="A34:A35"/>
    <mergeCell ref="B34:B35"/>
    <mergeCell ref="C34:C35"/>
    <mergeCell ref="D34:D35"/>
    <mergeCell ref="E34:E35"/>
    <mergeCell ref="F34:F35"/>
    <mergeCell ref="F32:F33"/>
    <mergeCell ref="G32:G33"/>
    <mergeCell ref="H32:H33"/>
    <mergeCell ref="I32:I33"/>
    <mergeCell ref="J32:J33"/>
    <mergeCell ref="K32:K33"/>
    <mergeCell ref="G30:G31"/>
    <mergeCell ref="H30:H31"/>
    <mergeCell ref="I30:I31"/>
    <mergeCell ref="J30:J31"/>
    <mergeCell ref="K30:K31"/>
    <mergeCell ref="A32:A33"/>
    <mergeCell ref="B32:B33"/>
    <mergeCell ref="C32:C33"/>
    <mergeCell ref="D32:D33"/>
    <mergeCell ref="E32:E33"/>
    <mergeCell ref="A30:A31"/>
    <mergeCell ref="B30:B31"/>
    <mergeCell ref="C30:C31"/>
    <mergeCell ref="D30:D31"/>
    <mergeCell ref="E30:E31"/>
    <mergeCell ref="F30:F31"/>
    <mergeCell ref="F28:F29"/>
    <mergeCell ref="G28:G29"/>
    <mergeCell ref="H28:H29"/>
    <mergeCell ref="I28:I29"/>
    <mergeCell ref="J28:J29"/>
    <mergeCell ref="K28:K29"/>
    <mergeCell ref="G26:G27"/>
    <mergeCell ref="H26:H27"/>
    <mergeCell ref="I26:I27"/>
    <mergeCell ref="J26:J27"/>
    <mergeCell ref="K26:K27"/>
    <mergeCell ref="A28:A29"/>
    <mergeCell ref="B28:B29"/>
    <mergeCell ref="C28:C29"/>
    <mergeCell ref="D28:D29"/>
    <mergeCell ref="E28:E29"/>
    <mergeCell ref="A26:A27"/>
    <mergeCell ref="B26:B27"/>
    <mergeCell ref="C26:C27"/>
    <mergeCell ref="D26:D27"/>
    <mergeCell ref="E26:E27"/>
    <mergeCell ref="F26:F27"/>
    <mergeCell ref="F24:F25"/>
    <mergeCell ref="G24:G25"/>
    <mergeCell ref="H24:H25"/>
    <mergeCell ref="I24:I25"/>
    <mergeCell ref="J24:J25"/>
    <mergeCell ref="K24:K25"/>
    <mergeCell ref="G22:G23"/>
    <mergeCell ref="H22:H23"/>
    <mergeCell ref="I22:I23"/>
    <mergeCell ref="J22:J23"/>
    <mergeCell ref="K22:K23"/>
    <mergeCell ref="A24:A25"/>
    <mergeCell ref="B24:B25"/>
    <mergeCell ref="C24:C25"/>
    <mergeCell ref="D24:D25"/>
    <mergeCell ref="E24:E25"/>
    <mergeCell ref="A22:A23"/>
    <mergeCell ref="B22:B23"/>
    <mergeCell ref="C22:C23"/>
    <mergeCell ref="D22:D23"/>
    <mergeCell ref="E22:E23"/>
    <mergeCell ref="F22:F23"/>
    <mergeCell ref="F20:F21"/>
    <mergeCell ref="G20:G21"/>
    <mergeCell ref="H20:H21"/>
    <mergeCell ref="I20:I21"/>
    <mergeCell ref="J20:J21"/>
    <mergeCell ref="K20:K21"/>
    <mergeCell ref="G18:G19"/>
    <mergeCell ref="H18:H19"/>
    <mergeCell ref="I18:I19"/>
    <mergeCell ref="J18:J19"/>
    <mergeCell ref="K18:K19"/>
    <mergeCell ref="A20:A21"/>
    <mergeCell ref="B20:B21"/>
    <mergeCell ref="C20:C21"/>
    <mergeCell ref="D20:D21"/>
    <mergeCell ref="E20:E21"/>
    <mergeCell ref="A18:A19"/>
    <mergeCell ref="B18:B19"/>
    <mergeCell ref="C18:C19"/>
    <mergeCell ref="D18:D19"/>
    <mergeCell ref="E18:E19"/>
    <mergeCell ref="F18:F19"/>
    <mergeCell ref="F16:F17"/>
    <mergeCell ref="G16:G17"/>
    <mergeCell ref="H16:H17"/>
    <mergeCell ref="I16:I17"/>
    <mergeCell ref="J16:J17"/>
    <mergeCell ref="K16:K17"/>
    <mergeCell ref="G14:G15"/>
    <mergeCell ref="H14:H15"/>
    <mergeCell ref="I14:I15"/>
    <mergeCell ref="J14:J15"/>
    <mergeCell ref="K14:K15"/>
    <mergeCell ref="A16:A17"/>
    <mergeCell ref="B16:B17"/>
    <mergeCell ref="C16:C17"/>
    <mergeCell ref="D16:D17"/>
    <mergeCell ref="E16:E17"/>
    <mergeCell ref="A14:A15"/>
    <mergeCell ref="B14:B15"/>
    <mergeCell ref="C14:C15"/>
    <mergeCell ref="D14:D15"/>
    <mergeCell ref="E14:E15"/>
    <mergeCell ref="F14:F15"/>
    <mergeCell ref="F12:F13"/>
    <mergeCell ref="G12:G13"/>
    <mergeCell ref="H12:H13"/>
    <mergeCell ref="I12:I13"/>
    <mergeCell ref="J12:J13"/>
    <mergeCell ref="K12:K13"/>
    <mergeCell ref="G10:G11"/>
    <mergeCell ref="H10:H11"/>
    <mergeCell ref="I10:I11"/>
    <mergeCell ref="J10:J11"/>
    <mergeCell ref="K10:K11"/>
    <mergeCell ref="A12:A13"/>
    <mergeCell ref="B12:B13"/>
    <mergeCell ref="C12:C13"/>
    <mergeCell ref="D12:D13"/>
    <mergeCell ref="E12:E13"/>
    <mergeCell ref="H8:H9"/>
    <mergeCell ref="I8:I9"/>
    <mergeCell ref="J8:J9"/>
    <mergeCell ref="K8:K9"/>
    <mergeCell ref="A10:A11"/>
    <mergeCell ref="B10:B11"/>
    <mergeCell ref="C10:C11"/>
    <mergeCell ref="D10:D11"/>
    <mergeCell ref="E10:E11"/>
    <mergeCell ref="F10:F11"/>
    <mergeCell ref="I6:I7"/>
    <mergeCell ref="J6:J7"/>
    <mergeCell ref="K6:K7"/>
    <mergeCell ref="A8:A9"/>
    <mergeCell ref="B8:B9"/>
    <mergeCell ref="C8:C9"/>
    <mergeCell ref="D8:D9"/>
    <mergeCell ref="E8:E9"/>
    <mergeCell ref="F8:F9"/>
    <mergeCell ref="G8:G9"/>
    <mergeCell ref="J4:J5"/>
    <mergeCell ref="K4:K5"/>
    <mergeCell ref="A6:A7"/>
    <mergeCell ref="B6:B7"/>
    <mergeCell ref="C6:C7"/>
    <mergeCell ref="D6:D7"/>
    <mergeCell ref="E6:E7"/>
    <mergeCell ref="F6:F7"/>
    <mergeCell ref="G6:G7"/>
    <mergeCell ref="H6:H7"/>
    <mergeCell ref="A1:K1"/>
    <mergeCell ref="A4:A5"/>
    <mergeCell ref="B4:B5"/>
    <mergeCell ref="C4:C5"/>
    <mergeCell ref="D4:D5"/>
    <mergeCell ref="E4:E5"/>
    <mergeCell ref="F4:F5"/>
    <mergeCell ref="G4:G5"/>
    <mergeCell ref="H4:H5"/>
    <mergeCell ref="I4:I5"/>
  </mergeCells>
  <printOptions horizontalCentered="1"/>
  <pageMargins left="0.3937007874015748" right="0.3937007874015748" top="0.5905511811023623" bottom="0.5905511811023623" header="0.5118110236220472" footer="0.5118110236220472"/>
  <pageSetup horizontalDpi="600" verticalDpi="600" orientation="portrait" paperSize="8" scale="70" r:id="rId1"/>
</worksheet>
</file>

<file path=xl/worksheets/sheet11.xml><?xml version="1.0" encoding="utf-8"?>
<worksheet xmlns="http://schemas.openxmlformats.org/spreadsheetml/2006/main" xmlns:r="http://schemas.openxmlformats.org/officeDocument/2006/relationships">
  <dimension ref="A1:K24"/>
  <sheetViews>
    <sheetView view="pageBreakPreview" zoomScale="70" zoomScaleNormal="20" zoomScaleSheetLayoutView="70" workbookViewId="0" topLeftCell="A1">
      <pane xSplit="1" ySplit="1" topLeftCell="B17" activePane="bottomRight" state="frozen"/>
      <selection pane="topLeft" activeCell="J8" sqref="J8:J9"/>
      <selection pane="topRight" activeCell="J8" sqref="J8:J9"/>
      <selection pane="bottomLeft" activeCell="J8" sqref="J8:J9"/>
      <selection pane="bottomRight" activeCell="K22" sqref="A1:K22"/>
    </sheetView>
  </sheetViews>
  <sheetFormatPr defaultColWidth="9.00390625" defaultRowHeight="16.5"/>
  <cols>
    <col min="1" max="1" width="5.25390625" style="1" customWidth="1"/>
    <col min="2" max="2" width="8.50390625" style="1" customWidth="1"/>
    <col min="3" max="3" width="9.25390625" style="1" customWidth="1"/>
    <col min="4" max="4" width="5.625" style="1" customWidth="1"/>
    <col min="5" max="5" width="24.625" style="1" customWidth="1"/>
    <col min="6" max="6" width="13.375" style="2" customWidth="1"/>
    <col min="7" max="7" width="14.875" style="1" customWidth="1"/>
    <col min="8" max="8" width="13.50390625" style="1" customWidth="1"/>
    <col min="9" max="9" width="15.125" style="1" customWidth="1"/>
    <col min="10" max="10" width="68.00390625" style="1" customWidth="1"/>
    <col min="11" max="11" width="13.25390625" style="1" customWidth="1"/>
    <col min="12" max="16384" width="9.00390625" style="1" customWidth="1"/>
  </cols>
  <sheetData>
    <row r="1" spans="1:11" ht="79.5" customHeight="1">
      <c r="A1" s="33" t="s">
        <v>121</v>
      </c>
      <c r="B1" s="33"/>
      <c r="C1" s="33"/>
      <c r="D1" s="33"/>
      <c r="E1" s="33"/>
      <c r="F1" s="33"/>
      <c r="G1" s="33"/>
      <c r="H1" s="33"/>
      <c r="I1" s="33"/>
      <c r="J1" s="33"/>
      <c r="K1" s="33"/>
    </row>
    <row r="2" spans="1:11" ht="41.25" customHeight="1">
      <c r="A2" s="3"/>
      <c r="B2" s="3"/>
      <c r="C2" s="4"/>
      <c r="D2" s="4"/>
      <c r="E2" s="4"/>
      <c r="F2" s="4"/>
      <c r="G2" s="4"/>
      <c r="H2" s="4"/>
      <c r="I2" s="4"/>
      <c r="J2" s="10"/>
      <c r="K2" s="9"/>
    </row>
    <row r="3" spans="1:11" ht="90" customHeight="1">
      <c r="A3" s="5" t="s">
        <v>122</v>
      </c>
      <c r="B3" s="5" t="s">
        <v>123</v>
      </c>
      <c r="C3" s="5" t="s">
        <v>124</v>
      </c>
      <c r="D3" s="5" t="s">
        <v>125</v>
      </c>
      <c r="E3" s="5" t="s">
        <v>126</v>
      </c>
      <c r="F3" s="6" t="s">
        <v>127</v>
      </c>
      <c r="G3" s="5" t="s">
        <v>128</v>
      </c>
      <c r="H3" s="5" t="s">
        <v>129</v>
      </c>
      <c r="I3" s="5" t="s">
        <v>247</v>
      </c>
      <c r="J3" s="5" t="s">
        <v>130</v>
      </c>
      <c r="K3" s="5" t="s">
        <v>131</v>
      </c>
    </row>
    <row r="4" spans="1:11" ht="54" customHeight="1">
      <c r="A4" s="34">
        <v>1</v>
      </c>
      <c r="B4" s="35" t="s">
        <v>195</v>
      </c>
      <c r="C4" s="34" t="s">
        <v>258</v>
      </c>
      <c r="D4" s="34" t="s">
        <v>22</v>
      </c>
      <c r="E4" s="34" t="s">
        <v>259</v>
      </c>
      <c r="F4" s="93">
        <v>2000000</v>
      </c>
      <c r="G4" s="39">
        <v>1600000</v>
      </c>
      <c r="H4" s="39">
        <v>400000</v>
      </c>
      <c r="I4" s="39">
        <v>0</v>
      </c>
      <c r="J4" s="44" t="s">
        <v>620</v>
      </c>
      <c r="K4" s="34"/>
    </row>
    <row r="5" spans="1:11" ht="73.5" customHeight="1">
      <c r="A5" s="34"/>
      <c r="B5" s="83"/>
      <c r="C5" s="34"/>
      <c r="D5" s="34"/>
      <c r="E5" s="34"/>
      <c r="F5" s="94"/>
      <c r="G5" s="40"/>
      <c r="H5" s="40"/>
      <c r="I5" s="40"/>
      <c r="J5" s="45"/>
      <c r="K5" s="34"/>
    </row>
    <row r="6" spans="1:11" ht="45.75" customHeight="1">
      <c r="A6" s="53">
        <v>2</v>
      </c>
      <c r="B6" s="35" t="s">
        <v>195</v>
      </c>
      <c r="C6" s="34" t="s">
        <v>258</v>
      </c>
      <c r="D6" s="34" t="s">
        <v>23</v>
      </c>
      <c r="E6" s="34" t="s">
        <v>260</v>
      </c>
      <c r="F6" s="93">
        <v>7000000</v>
      </c>
      <c r="G6" s="39">
        <v>5600000</v>
      </c>
      <c r="H6" s="39">
        <v>1400000</v>
      </c>
      <c r="I6" s="39">
        <v>0</v>
      </c>
      <c r="J6" s="44" t="s">
        <v>620</v>
      </c>
      <c r="K6" s="53"/>
    </row>
    <row r="7" spans="1:11" ht="57.75" customHeight="1">
      <c r="A7" s="54"/>
      <c r="B7" s="83"/>
      <c r="C7" s="34"/>
      <c r="D7" s="34"/>
      <c r="E7" s="34"/>
      <c r="F7" s="94"/>
      <c r="G7" s="40"/>
      <c r="H7" s="40"/>
      <c r="I7" s="40"/>
      <c r="J7" s="45"/>
      <c r="K7" s="54"/>
    </row>
    <row r="8" spans="1:11" ht="315" customHeight="1">
      <c r="A8" s="53">
        <v>3</v>
      </c>
      <c r="B8" s="35" t="s">
        <v>195</v>
      </c>
      <c r="C8" s="37" t="s">
        <v>196</v>
      </c>
      <c r="D8" s="34" t="s">
        <v>23</v>
      </c>
      <c r="E8" s="37" t="s">
        <v>197</v>
      </c>
      <c r="F8" s="41">
        <v>5600000</v>
      </c>
      <c r="G8" s="93">
        <v>4480000</v>
      </c>
      <c r="H8" s="39">
        <v>1120000</v>
      </c>
      <c r="I8" s="41">
        <v>2400000</v>
      </c>
      <c r="J8" s="44" t="s">
        <v>261</v>
      </c>
      <c r="K8" s="53" t="s">
        <v>0</v>
      </c>
    </row>
    <row r="9" spans="1:11" ht="165" customHeight="1">
      <c r="A9" s="54"/>
      <c r="B9" s="83"/>
      <c r="C9" s="84"/>
      <c r="D9" s="34"/>
      <c r="E9" s="84"/>
      <c r="F9" s="95"/>
      <c r="G9" s="96"/>
      <c r="H9" s="97"/>
      <c r="I9" s="42"/>
      <c r="J9" s="98"/>
      <c r="K9" s="54"/>
    </row>
    <row r="10" spans="1:11" ht="409.5" customHeight="1">
      <c r="A10" s="53">
        <v>4</v>
      </c>
      <c r="B10" s="35" t="s">
        <v>195</v>
      </c>
      <c r="C10" s="37" t="s">
        <v>198</v>
      </c>
      <c r="D10" s="34" t="s">
        <v>23</v>
      </c>
      <c r="E10" s="37" t="s">
        <v>199</v>
      </c>
      <c r="F10" s="39">
        <v>3000000</v>
      </c>
      <c r="G10" s="93">
        <v>2400000</v>
      </c>
      <c r="H10" s="39">
        <v>600000</v>
      </c>
      <c r="I10" s="57">
        <v>800000</v>
      </c>
      <c r="J10" s="44" t="s">
        <v>262</v>
      </c>
      <c r="K10" s="53" t="s">
        <v>0</v>
      </c>
    </row>
    <row r="11" spans="1:11" ht="276.75" customHeight="1">
      <c r="A11" s="54"/>
      <c r="B11" s="83"/>
      <c r="C11" s="84"/>
      <c r="D11" s="34"/>
      <c r="E11" s="84"/>
      <c r="F11" s="97"/>
      <c r="G11" s="96"/>
      <c r="H11" s="97"/>
      <c r="I11" s="58"/>
      <c r="J11" s="98"/>
      <c r="K11" s="54"/>
    </row>
    <row r="12" spans="1:11" ht="409.5" customHeight="1">
      <c r="A12" s="53">
        <v>5</v>
      </c>
      <c r="B12" s="35" t="s">
        <v>195</v>
      </c>
      <c r="C12" s="37" t="s">
        <v>200</v>
      </c>
      <c r="D12" s="34" t="s">
        <v>23</v>
      </c>
      <c r="E12" s="37" t="s">
        <v>201</v>
      </c>
      <c r="F12" s="41">
        <v>3450000</v>
      </c>
      <c r="G12" s="93">
        <v>2760000</v>
      </c>
      <c r="H12" s="39">
        <v>690000</v>
      </c>
      <c r="I12" s="41">
        <v>1840000</v>
      </c>
      <c r="J12" s="99" t="s">
        <v>263</v>
      </c>
      <c r="K12" s="53" t="s">
        <v>0</v>
      </c>
    </row>
    <row r="13" spans="1:11" ht="178.5" customHeight="1">
      <c r="A13" s="54"/>
      <c r="B13" s="83"/>
      <c r="C13" s="84"/>
      <c r="D13" s="34"/>
      <c r="E13" s="84"/>
      <c r="F13" s="95"/>
      <c r="G13" s="96"/>
      <c r="H13" s="97"/>
      <c r="I13" s="42"/>
      <c r="J13" s="98"/>
      <c r="K13" s="54"/>
    </row>
    <row r="14" spans="1:11" ht="81.75" customHeight="1">
      <c r="A14" s="53">
        <v>6</v>
      </c>
      <c r="B14" s="35" t="s">
        <v>195</v>
      </c>
      <c r="C14" s="37" t="s">
        <v>200</v>
      </c>
      <c r="D14" s="34" t="s">
        <v>23</v>
      </c>
      <c r="E14" s="37" t="s">
        <v>264</v>
      </c>
      <c r="F14" s="39">
        <v>1200000</v>
      </c>
      <c r="G14" s="39">
        <v>960000</v>
      </c>
      <c r="H14" s="39">
        <v>240000</v>
      </c>
      <c r="I14" s="39">
        <v>800000</v>
      </c>
      <c r="J14" s="99" t="s">
        <v>265</v>
      </c>
      <c r="K14" s="53"/>
    </row>
    <row r="15" spans="1:11" ht="27.75" customHeight="1">
      <c r="A15" s="54"/>
      <c r="B15" s="83"/>
      <c r="C15" s="84"/>
      <c r="D15" s="34"/>
      <c r="E15" s="84"/>
      <c r="F15" s="97"/>
      <c r="G15" s="97"/>
      <c r="H15" s="97"/>
      <c r="I15" s="97"/>
      <c r="J15" s="98"/>
      <c r="K15" s="54"/>
    </row>
    <row r="16" spans="1:11" ht="174" customHeight="1">
      <c r="A16" s="53">
        <v>7</v>
      </c>
      <c r="B16" s="35" t="s">
        <v>195</v>
      </c>
      <c r="C16" s="37" t="s">
        <v>202</v>
      </c>
      <c r="D16" s="37" t="s">
        <v>27</v>
      </c>
      <c r="E16" s="37" t="s">
        <v>203</v>
      </c>
      <c r="F16" s="39">
        <v>2500000</v>
      </c>
      <c r="G16" s="93">
        <v>2000000</v>
      </c>
      <c r="H16" s="39">
        <v>500000</v>
      </c>
      <c r="I16" s="41">
        <v>2000000</v>
      </c>
      <c r="J16" s="44" t="s">
        <v>266</v>
      </c>
      <c r="K16" s="53" t="s">
        <v>0</v>
      </c>
    </row>
    <row r="17" spans="1:11" ht="27" customHeight="1">
      <c r="A17" s="54"/>
      <c r="B17" s="83"/>
      <c r="C17" s="84"/>
      <c r="D17" s="84"/>
      <c r="E17" s="84"/>
      <c r="F17" s="97"/>
      <c r="G17" s="96"/>
      <c r="H17" s="97"/>
      <c r="I17" s="42"/>
      <c r="J17" s="98"/>
      <c r="K17" s="54"/>
    </row>
    <row r="18" spans="1:11" ht="201.75" customHeight="1">
      <c r="A18" s="53">
        <v>8</v>
      </c>
      <c r="B18" s="35" t="s">
        <v>195</v>
      </c>
      <c r="C18" s="37" t="s">
        <v>204</v>
      </c>
      <c r="D18" s="34" t="s">
        <v>23</v>
      </c>
      <c r="E18" s="37" t="s">
        <v>205</v>
      </c>
      <c r="F18" s="41">
        <v>4000000</v>
      </c>
      <c r="G18" s="93">
        <v>3200000</v>
      </c>
      <c r="H18" s="39">
        <v>800000</v>
      </c>
      <c r="I18" s="57">
        <v>3200000</v>
      </c>
      <c r="J18" s="100" t="s">
        <v>267</v>
      </c>
      <c r="K18" s="53"/>
    </row>
    <row r="19" spans="1:11" ht="65.25" customHeight="1">
      <c r="A19" s="54"/>
      <c r="B19" s="83"/>
      <c r="C19" s="84"/>
      <c r="D19" s="34"/>
      <c r="E19" s="84"/>
      <c r="F19" s="95"/>
      <c r="G19" s="96"/>
      <c r="H19" s="97"/>
      <c r="I19" s="58"/>
      <c r="J19" s="98"/>
      <c r="K19" s="54"/>
    </row>
    <row r="20" spans="1:11" ht="65.25" customHeight="1">
      <c r="A20" s="101">
        <v>9</v>
      </c>
      <c r="B20" s="35" t="s">
        <v>195</v>
      </c>
      <c r="C20" s="37" t="s">
        <v>268</v>
      </c>
      <c r="D20" s="34" t="s">
        <v>23</v>
      </c>
      <c r="E20" s="37" t="s">
        <v>269</v>
      </c>
      <c r="F20" s="41">
        <v>2650000</v>
      </c>
      <c r="G20" s="41">
        <v>2120000</v>
      </c>
      <c r="H20" s="41">
        <v>530000</v>
      </c>
      <c r="I20" s="41">
        <v>2120000</v>
      </c>
      <c r="J20" s="100" t="s">
        <v>270</v>
      </c>
      <c r="K20" s="53"/>
    </row>
    <row r="21" spans="1:11" ht="42" customHeight="1">
      <c r="A21" s="102"/>
      <c r="B21" s="83"/>
      <c r="C21" s="84"/>
      <c r="D21" s="34"/>
      <c r="E21" s="84"/>
      <c r="F21" s="95"/>
      <c r="G21" s="95"/>
      <c r="H21" s="95"/>
      <c r="I21" s="95"/>
      <c r="J21" s="98"/>
      <c r="K21" s="54"/>
    </row>
    <row r="22" spans="1:11" ht="39.75" customHeight="1">
      <c r="A22" s="67" t="s">
        <v>143</v>
      </c>
      <c r="B22" s="103"/>
      <c r="C22" s="103"/>
      <c r="D22" s="103"/>
      <c r="E22" s="104"/>
      <c r="F22" s="23">
        <f>SUM(F4:F21)</f>
        <v>31400000</v>
      </c>
      <c r="G22" s="23">
        <f>SUM(G4:G21)</f>
        <v>25120000</v>
      </c>
      <c r="H22" s="23">
        <f>SUM(H4:H21)</f>
        <v>6280000</v>
      </c>
      <c r="I22" s="23">
        <f>SUM(I4:I21)</f>
        <v>13160000</v>
      </c>
      <c r="J22" s="8"/>
      <c r="K22" s="7"/>
    </row>
    <row r="23" spans="1:11" ht="97.5" customHeight="1">
      <c r="A23" s="67" t="s">
        <v>144</v>
      </c>
      <c r="B23" s="68"/>
      <c r="C23" s="68"/>
      <c r="D23" s="68"/>
      <c r="E23" s="68"/>
      <c r="F23" s="68"/>
      <c r="G23" s="68"/>
      <c r="H23" s="68"/>
      <c r="I23" s="68"/>
      <c r="J23" s="68"/>
      <c r="K23" s="69"/>
    </row>
    <row r="24" spans="1:11" ht="21.75">
      <c r="A24" s="73" t="s">
        <v>0</v>
      </c>
      <c r="B24" s="74"/>
      <c r="C24" s="74"/>
      <c r="D24" s="74"/>
      <c r="E24" s="74"/>
      <c r="F24" s="74"/>
      <c r="G24" s="74"/>
      <c r="H24" s="74"/>
      <c r="I24" s="74"/>
      <c r="J24" s="74"/>
      <c r="K24" s="75"/>
    </row>
  </sheetData>
  <sheetProtection/>
  <mergeCells count="103">
    <mergeCell ref="A22:E22"/>
    <mergeCell ref="A23:K23"/>
    <mergeCell ref="A24:K24"/>
    <mergeCell ref="F20:F21"/>
    <mergeCell ref="G20:G21"/>
    <mergeCell ref="H20:H21"/>
    <mergeCell ref="I20:I21"/>
    <mergeCell ref="J20:J21"/>
    <mergeCell ref="K20:K21"/>
    <mergeCell ref="G18:G19"/>
    <mergeCell ref="H18:H19"/>
    <mergeCell ref="I18:I19"/>
    <mergeCell ref="J18:J19"/>
    <mergeCell ref="K18:K19"/>
    <mergeCell ref="A20:A21"/>
    <mergeCell ref="B20:B21"/>
    <mergeCell ref="C20:C21"/>
    <mergeCell ref="D20:D21"/>
    <mergeCell ref="E20:E21"/>
    <mergeCell ref="A18:A19"/>
    <mergeCell ref="B18:B19"/>
    <mergeCell ref="C18:C19"/>
    <mergeCell ref="D18:D19"/>
    <mergeCell ref="E18:E19"/>
    <mergeCell ref="F18:F19"/>
    <mergeCell ref="F16:F17"/>
    <mergeCell ref="G16:G17"/>
    <mergeCell ref="H16:H17"/>
    <mergeCell ref="I16:I17"/>
    <mergeCell ref="J16:J17"/>
    <mergeCell ref="K16:K17"/>
    <mergeCell ref="G14:G15"/>
    <mergeCell ref="H14:H15"/>
    <mergeCell ref="I14:I15"/>
    <mergeCell ref="J14:J15"/>
    <mergeCell ref="K14:K15"/>
    <mergeCell ref="A16:A17"/>
    <mergeCell ref="B16:B17"/>
    <mergeCell ref="C16:C17"/>
    <mergeCell ref="D16:D17"/>
    <mergeCell ref="E16:E17"/>
    <mergeCell ref="A14:A15"/>
    <mergeCell ref="B14:B15"/>
    <mergeCell ref="C14:C15"/>
    <mergeCell ref="D14:D15"/>
    <mergeCell ref="E14:E15"/>
    <mergeCell ref="F14:F15"/>
    <mergeCell ref="F12:F13"/>
    <mergeCell ref="G12:G13"/>
    <mergeCell ref="H12:H13"/>
    <mergeCell ref="I12:I13"/>
    <mergeCell ref="J12:J13"/>
    <mergeCell ref="K12:K13"/>
    <mergeCell ref="G10:G11"/>
    <mergeCell ref="H10:H11"/>
    <mergeCell ref="I10:I11"/>
    <mergeCell ref="J10:J11"/>
    <mergeCell ref="K10:K11"/>
    <mergeCell ref="A12:A13"/>
    <mergeCell ref="B12:B13"/>
    <mergeCell ref="C12:C13"/>
    <mergeCell ref="D12:D13"/>
    <mergeCell ref="E12:E13"/>
    <mergeCell ref="H8:H9"/>
    <mergeCell ref="I8:I9"/>
    <mergeCell ref="J8:J9"/>
    <mergeCell ref="K8:K9"/>
    <mergeCell ref="A10:A11"/>
    <mergeCell ref="B10:B11"/>
    <mergeCell ref="C10:C11"/>
    <mergeCell ref="D10:D11"/>
    <mergeCell ref="E10:E11"/>
    <mergeCell ref="F10:F11"/>
    <mergeCell ref="I6:I7"/>
    <mergeCell ref="J6:J7"/>
    <mergeCell ref="K6:K7"/>
    <mergeCell ref="A8:A9"/>
    <mergeCell ref="B8:B9"/>
    <mergeCell ref="C8:C9"/>
    <mergeCell ref="D8:D9"/>
    <mergeCell ref="E8:E9"/>
    <mergeCell ref="F8:F9"/>
    <mergeCell ref="G8:G9"/>
    <mergeCell ref="J4:J5"/>
    <mergeCell ref="K4:K5"/>
    <mergeCell ref="A6:A7"/>
    <mergeCell ref="B6:B7"/>
    <mergeCell ref="C6:C7"/>
    <mergeCell ref="D6:D7"/>
    <mergeCell ref="E6:E7"/>
    <mergeCell ref="F6:F7"/>
    <mergeCell ref="G6:G7"/>
    <mergeCell ref="H6:H7"/>
    <mergeCell ref="A1:K1"/>
    <mergeCell ref="A4:A5"/>
    <mergeCell ref="B4:B5"/>
    <mergeCell ref="C4:C5"/>
    <mergeCell ref="D4:D5"/>
    <mergeCell ref="E4:E5"/>
    <mergeCell ref="F4:F5"/>
    <mergeCell ref="G4:G5"/>
    <mergeCell ref="H4:H5"/>
    <mergeCell ref="I4:I5"/>
  </mergeCells>
  <printOptions horizontalCentered="1"/>
  <pageMargins left="0.3937007874015748" right="0.3937007874015748" top="0.5905511811023623" bottom="0.3937007874015748" header="0.5118110236220472" footer="0.2755905511811024"/>
  <pageSetup horizontalDpi="600" verticalDpi="600" orientation="portrait" paperSize="8" scale="63" r:id="rId1"/>
  <rowBreaks count="2" manualBreakCount="2">
    <brk id="11" max="10" man="1"/>
    <brk id="24" max="255" man="1"/>
  </rowBreaks>
  <colBreaks count="1" manualBreakCount="1">
    <brk id="17" max="65535" man="1"/>
  </colBreaks>
</worksheet>
</file>

<file path=xl/worksheets/sheet12.xml><?xml version="1.0" encoding="utf-8"?>
<worksheet xmlns="http://schemas.openxmlformats.org/spreadsheetml/2006/main" xmlns:r="http://schemas.openxmlformats.org/officeDocument/2006/relationships">
  <dimension ref="A1:K26"/>
  <sheetViews>
    <sheetView view="pageBreakPreview" zoomScale="50" zoomScaleNormal="40" zoomScaleSheetLayoutView="50" zoomScalePageLayoutView="0" workbookViewId="0" topLeftCell="A19">
      <selection activeCell="K24" sqref="A1:K24"/>
    </sheetView>
  </sheetViews>
  <sheetFormatPr defaultColWidth="9.00390625" defaultRowHeight="16.5"/>
  <cols>
    <col min="1" max="1" width="5.25390625" style="1" customWidth="1"/>
    <col min="2" max="2" width="8.50390625" style="1" customWidth="1"/>
    <col min="3" max="3" width="9.25390625" style="1" customWidth="1"/>
    <col min="4" max="4" width="5.625" style="1" customWidth="1"/>
    <col min="5" max="5" width="24.625" style="1" customWidth="1"/>
    <col min="6" max="6" width="15.375" style="2" customWidth="1"/>
    <col min="7" max="7" width="14.875" style="1" customWidth="1"/>
    <col min="8" max="8" width="13.50390625" style="1" customWidth="1"/>
    <col min="9" max="9" width="12.625" style="1" customWidth="1"/>
    <col min="10" max="10" width="68.00390625" style="1" customWidth="1"/>
    <col min="11" max="16384" width="9.00390625" style="1" customWidth="1"/>
  </cols>
  <sheetData>
    <row r="1" spans="1:11" ht="79.5" customHeight="1">
      <c r="A1" s="33" t="s">
        <v>62</v>
      </c>
      <c r="B1" s="33"/>
      <c r="C1" s="33"/>
      <c r="D1" s="33"/>
      <c r="E1" s="33"/>
      <c r="F1" s="33"/>
      <c r="G1" s="33"/>
      <c r="H1" s="33"/>
      <c r="I1" s="33"/>
      <c r="J1" s="33"/>
      <c r="K1" s="33"/>
    </row>
    <row r="2" spans="1:11" ht="41.25" customHeight="1">
      <c r="A2" s="3"/>
      <c r="B2" s="3"/>
      <c r="C2" s="4"/>
      <c r="D2" s="4"/>
      <c r="E2" s="4"/>
      <c r="F2" s="4"/>
      <c r="G2" s="4"/>
      <c r="H2" s="4"/>
      <c r="I2" s="4"/>
      <c r="J2" s="10"/>
      <c r="K2" s="9"/>
    </row>
    <row r="3" spans="1:11" ht="90" customHeight="1">
      <c r="A3" s="5" t="s">
        <v>11</v>
      </c>
      <c r="B3" s="5" t="s">
        <v>10</v>
      </c>
      <c r="C3" s="5" t="s">
        <v>9</v>
      </c>
      <c r="D3" s="5" t="s">
        <v>8</v>
      </c>
      <c r="E3" s="5" t="s">
        <v>7</v>
      </c>
      <c r="F3" s="6" t="s">
        <v>6</v>
      </c>
      <c r="G3" s="5" t="s">
        <v>5</v>
      </c>
      <c r="H3" s="5" t="s">
        <v>4</v>
      </c>
      <c r="I3" s="5" t="s">
        <v>247</v>
      </c>
      <c r="J3" s="5" t="s">
        <v>3</v>
      </c>
      <c r="K3" s="5" t="s">
        <v>12</v>
      </c>
    </row>
    <row r="4" spans="1:11" ht="124.5" customHeight="1">
      <c r="A4" s="34">
        <v>1</v>
      </c>
      <c r="B4" s="35" t="s">
        <v>539</v>
      </c>
      <c r="C4" s="37" t="s">
        <v>540</v>
      </c>
      <c r="D4" s="37" t="s">
        <v>22</v>
      </c>
      <c r="E4" s="37" t="s">
        <v>541</v>
      </c>
      <c r="F4" s="39">
        <v>1500000</v>
      </c>
      <c r="G4" s="39">
        <f>F4*0.8</f>
        <v>1200000</v>
      </c>
      <c r="H4" s="39">
        <f>F4*0.2</f>
        <v>300000</v>
      </c>
      <c r="I4" s="41">
        <v>800000</v>
      </c>
      <c r="J4" s="44" t="s">
        <v>606</v>
      </c>
      <c r="K4" s="34" t="s">
        <v>0</v>
      </c>
    </row>
    <row r="5" spans="1:11" ht="22.5" customHeight="1">
      <c r="A5" s="34"/>
      <c r="B5" s="36"/>
      <c r="C5" s="38"/>
      <c r="D5" s="38"/>
      <c r="E5" s="38"/>
      <c r="F5" s="40"/>
      <c r="G5" s="40"/>
      <c r="H5" s="40"/>
      <c r="I5" s="42"/>
      <c r="J5" s="45"/>
      <c r="K5" s="34"/>
    </row>
    <row r="6" spans="1:11" ht="399.75" customHeight="1">
      <c r="A6" s="34">
        <v>2</v>
      </c>
      <c r="B6" s="35" t="s">
        <v>539</v>
      </c>
      <c r="C6" s="37" t="s">
        <v>540</v>
      </c>
      <c r="D6" s="37" t="s">
        <v>23</v>
      </c>
      <c r="E6" s="37" t="s">
        <v>678</v>
      </c>
      <c r="F6" s="39">
        <v>13000000</v>
      </c>
      <c r="G6" s="39">
        <f>F6*0.8</f>
        <v>10400000</v>
      </c>
      <c r="H6" s="39">
        <f>F6*0.2</f>
        <v>2600000</v>
      </c>
      <c r="I6" s="41">
        <v>10400000</v>
      </c>
      <c r="J6" s="44" t="s">
        <v>542</v>
      </c>
      <c r="K6" s="34" t="s">
        <v>0</v>
      </c>
    </row>
    <row r="7" spans="1:11" ht="48.75" customHeight="1">
      <c r="A7" s="34"/>
      <c r="B7" s="36"/>
      <c r="C7" s="38"/>
      <c r="D7" s="38"/>
      <c r="E7" s="38"/>
      <c r="F7" s="40"/>
      <c r="G7" s="40"/>
      <c r="H7" s="40"/>
      <c r="I7" s="42"/>
      <c r="J7" s="45"/>
      <c r="K7" s="34"/>
    </row>
    <row r="8" spans="1:11" ht="399.75" customHeight="1">
      <c r="A8" s="34">
        <v>3</v>
      </c>
      <c r="B8" s="35" t="s">
        <v>539</v>
      </c>
      <c r="C8" s="37" t="s">
        <v>540</v>
      </c>
      <c r="D8" s="37" t="s">
        <v>19</v>
      </c>
      <c r="E8" s="37" t="s">
        <v>543</v>
      </c>
      <c r="F8" s="39">
        <v>30000000</v>
      </c>
      <c r="G8" s="39">
        <f>F8*0.8</f>
        <v>24000000</v>
      </c>
      <c r="H8" s="39">
        <f>F8*0.2</f>
        <v>6000000</v>
      </c>
      <c r="I8" s="105">
        <v>16000000</v>
      </c>
      <c r="J8" s="64" t="s">
        <v>634</v>
      </c>
      <c r="K8" s="34" t="s">
        <v>0</v>
      </c>
    </row>
    <row r="9" spans="1:11" ht="319.5" customHeight="1">
      <c r="A9" s="34"/>
      <c r="B9" s="36"/>
      <c r="C9" s="38"/>
      <c r="D9" s="38"/>
      <c r="E9" s="38"/>
      <c r="F9" s="40"/>
      <c r="G9" s="40"/>
      <c r="H9" s="40"/>
      <c r="I9" s="106"/>
      <c r="J9" s="64"/>
      <c r="K9" s="34"/>
    </row>
    <row r="10" spans="1:11" ht="399.75" customHeight="1">
      <c r="A10" s="34">
        <v>4</v>
      </c>
      <c r="B10" s="35" t="s">
        <v>539</v>
      </c>
      <c r="C10" s="51" t="s">
        <v>544</v>
      </c>
      <c r="D10" s="35" t="s">
        <v>19</v>
      </c>
      <c r="E10" s="37" t="s">
        <v>545</v>
      </c>
      <c r="F10" s="39">
        <v>25000000</v>
      </c>
      <c r="G10" s="39">
        <f>F10*0.8</f>
        <v>20000000</v>
      </c>
      <c r="H10" s="39">
        <f>F10*0.2</f>
        <v>5000000</v>
      </c>
      <c r="I10" s="41">
        <v>12000000</v>
      </c>
      <c r="J10" s="64" t="s">
        <v>546</v>
      </c>
      <c r="K10" s="34" t="s">
        <v>0</v>
      </c>
    </row>
    <row r="11" spans="1:11" ht="300.75" customHeight="1">
      <c r="A11" s="34"/>
      <c r="B11" s="36"/>
      <c r="C11" s="52"/>
      <c r="D11" s="36"/>
      <c r="E11" s="38"/>
      <c r="F11" s="40"/>
      <c r="G11" s="40"/>
      <c r="H11" s="40"/>
      <c r="I11" s="42"/>
      <c r="J11" s="64"/>
      <c r="K11" s="34"/>
    </row>
    <row r="12" spans="1:11" ht="379.5" customHeight="1">
      <c r="A12" s="34">
        <v>5</v>
      </c>
      <c r="B12" s="35" t="s">
        <v>539</v>
      </c>
      <c r="C12" s="37" t="s">
        <v>540</v>
      </c>
      <c r="D12" s="37" t="s">
        <v>23</v>
      </c>
      <c r="E12" s="37" t="s">
        <v>547</v>
      </c>
      <c r="F12" s="39">
        <v>10000000</v>
      </c>
      <c r="G12" s="39">
        <f>F12*0.8</f>
        <v>8000000</v>
      </c>
      <c r="H12" s="39">
        <f>F12*0.2</f>
        <v>2000000</v>
      </c>
      <c r="I12" s="41">
        <v>6000000</v>
      </c>
      <c r="J12" s="64" t="s">
        <v>548</v>
      </c>
      <c r="K12" s="34"/>
    </row>
    <row r="13" spans="1:11" ht="282" customHeight="1">
      <c r="A13" s="34"/>
      <c r="B13" s="36"/>
      <c r="C13" s="38"/>
      <c r="D13" s="38"/>
      <c r="E13" s="38"/>
      <c r="F13" s="40"/>
      <c r="G13" s="40"/>
      <c r="H13" s="40"/>
      <c r="I13" s="42"/>
      <c r="J13" s="64"/>
      <c r="K13" s="34"/>
    </row>
    <row r="14" spans="1:11" ht="222" customHeight="1">
      <c r="A14" s="34">
        <v>6</v>
      </c>
      <c r="B14" s="35" t="s">
        <v>539</v>
      </c>
      <c r="C14" s="37" t="s">
        <v>540</v>
      </c>
      <c r="D14" s="37" t="s">
        <v>23</v>
      </c>
      <c r="E14" s="37" t="s">
        <v>549</v>
      </c>
      <c r="F14" s="39">
        <v>5000000</v>
      </c>
      <c r="G14" s="39">
        <f>F14*0.8</f>
        <v>4000000</v>
      </c>
      <c r="H14" s="39">
        <f>F14*0.2</f>
        <v>1000000</v>
      </c>
      <c r="I14" s="41">
        <v>1600000</v>
      </c>
      <c r="J14" s="64" t="s">
        <v>550</v>
      </c>
      <c r="K14" s="34"/>
    </row>
    <row r="15" spans="1:11" ht="31.5" customHeight="1">
      <c r="A15" s="34"/>
      <c r="B15" s="36"/>
      <c r="C15" s="38"/>
      <c r="D15" s="38"/>
      <c r="E15" s="38"/>
      <c r="F15" s="40"/>
      <c r="G15" s="40"/>
      <c r="H15" s="40"/>
      <c r="I15" s="42"/>
      <c r="J15" s="64"/>
      <c r="K15" s="34"/>
    </row>
    <row r="16" spans="1:11" ht="379.5" customHeight="1">
      <c r="A16" s="34">
        <v>7</v>
      </c>
      <c r="B16" s="35" t="s">
        <v>539</v>
      </c>
      <c r="C16" s="37" t="s">
        <v>540</v>
      </c>
      <c r="D16" s="37" t="s">
        <v>23</v>
      </c>
      <c r="E16" s="37" t="s">
        <v>551</v>
      </c>
      <c r="F16" s="39">
        <v>10000000</v>
      </c>
      <c r="G16" s="39">
        <f>F16*0.8</f>
        <v>8000000</v>
      </c>
      <c r="H16" s="39">
        <f>F16*0.2</f>
        <v>2000000</v>
      </c>
      <c r="I16" s="41">
        <v>3200000</v>
      </c>
      <c r="J16" s="64" t="s">
        <v>552</v>
      </c>
      <c r="K16" s="34"/>
    </row>
    <row r="17" spans="1:11" ht="51" customHeight="1">
      <c r="A17" s="34"/>
      <c r="B17" s="36"/>
      <c r="C17" s="38"/>
      <c r="D17" s="38"/>
      <c r="E17" s="38"/>
      <c r="F17" s="40"/>
      <c r="G17" s="40"/>
      <c r="H17" s="40"/>
      <c r="I17" s="42"/>
      <c r="J17" s="64"/>
      <c r="K17" s="34"/>
    </row>
    <row r="18" spans="1:11" ht="409.5" customHeight="1">
      <c r="A18" s="34">
        <v>8</v>
      </c>
      <c r="B18" s="35" t="s">
        <v>539</v>
      </c>
      <c r="C18" s="37" t="s">
        <v>553</v>
      </c>
      <c r="D18" s="37" t="s">
        <v>23</v>
      </c>
      <c r="E18" s="37" t="s">
        <v>554</v>
      </c>
      <c r="F18" s="39">
        <v>6000000</v>
      </c>
      <c r="G18" s="39">
        <f>F18*0.8</f>
        <v>4800000</v>
      </c>
      <c r="H18" s="39">
        <f>F18*0.2</f>
        <v>1200000</v>
      </c>
      <c r="I18" s="41">
        <v>4400000</v>
      </c>
      <c r="J18" s="64" t="s">
        <v>555</v>
      </c>
      <c r="K18" s="34"/>
    </row>
    <row r="19" spans="1:11" ht="53.25" customHeight="1">
      <c r="A19" s="34"/>
      <c r="B19" s="36"/>
      <c r="C19" s="38"/>
      <c r="D19" s="38"/>
      <c r="E19" s="38"/>
      <c r="F19" s="40"/>
      <c r="G19" s="40"/>
      <c r="H19" s="40"/>
      <c r="I19" s="42"/>
      <c r="J19" s="64"/>
      <c r="K19" s="34"/>
    </row>
    <row r="20" spans="1:11" ht="34.5" customHeight="1">
      <c r="A20" s="34">
        <v>9</v>
      </c>
      <c r="B20" s="35" t="s">
        <v>539</v>
      </c>
      <c r="C20" s="37" t="s">
        <v>556</v>
      </c>
      <c r="D20" s="37" t="s">
        <v>23</v>
      </c>
      <c r="E20" s="37" t="s">
        <v>557</v>
      </c>
      <c r="F20" s="39">
        <v>4000000</v>
      </c>
      <c r="G20" s="39">
        <f>F20*0.8</f>
        <v>3200000</v>
      </c>
      <c r="H20" s="39">
        <f>F20*0.2</f>
        <v>800000</v>
      </c>
      <c r="I20" s="41">
        <v>0</v>
      </c>
      <c r="J20" s="64" t="s">
        <v>558</v>
      </c>
      <c r="K20" s="34"/>
    </row>
    <row r="21" spans="1:11" ht="90.75" customHeight="1">
      <c r="A21" s="34"/>
      <c r="B21" s="36"/>
      <c r="C21" s="38"/>
      <c r="D21" s="38"/>
      <c r="E21" s="38"/>
      <c r="F21" s="40"/>
      <c r="G21" s="40"/>
      <c r="H21" s="40"/>
      <c r="I21" s="42"/>
      <c r="J21" s="64"/>
      <c r="K21" s="34"/>
    </row>
    <row r="22" spans="1:11" ht="345.75" customHeight="1">
      <c r="A22" s="34">
        <v>10</v>
      </c>
      <c r="B22" s="35" t="s">
        <v>539</v>
      </c>
      <c r="C22" s="37" t="s">
        <v>559</v>
      </c>
      <c r="D22" s="37" t="s">
        <v>23</v>
      </c>
      <c r="E22" s="37" t="s">
        <v>679</v>
      </c>
      <c r="F22" s="39">
        <v>5000000</v>
      </c>
      <c r="G22" s="39">
        <f>F22*0.8</f>
        <v>4000000</v>
      </c>
      <c r="H22" s="39">
        <f>F22*0.2</f>
        <v>1000000</v>
      </c>
      <c r="I22" s="41">
        <v>1200000</v>
      </c>
      <c r="J22" s="64" t="s">
        <v>560</v>
      </c>
      <c r="K22" s="34"/>
    </row>
    <row r="23" spans="1:11" ht="34.5" customHeight="1">
      <c r="A23" s="34"/>
      <c r="B23" s="36"/>
      <c r="C23" s="38"/>
      <c r="D23" s="38"/>
      <c r="E23" s="38"/>
      <c r="F23" s="40"/>
      <c r="G23" s="40"/>
      <c r="H23" s="40"/>
      <c r="I23" s="42"/>
      <c r="J23" s="64"/>
      <c r="K23" s="34"/>
    </row>
    <row r="24" spans="1:11" ht="67.5" customHeight="1">
      <c r="A24" s="34" t="s">
        <v>2</v>
      </c>
      <c r="B24" s="34"/>
      <c r="C24" s="34"/>
      <c r="D24" s="34"/>
      <c r="E24" s="34"/>
      <c r="F24" s="23">
        <f>SUM(F4:F23)</f>
        <v>109500000</v>
      </c>
      <c r="G24" s="23">
        <f>SUM(G4:G23)</f>
        <v>87600000</v>
      </c>
      <c r="H24" s="23">
        <f>SUM(H4:H23)</f>
        <v>21900000</v>
      </c>
      <c r="I24" s="23">
        <f>SUM(I4:I23)</f>
        <v>55600000</v>
      </c>
      <c r="J24" s="8"/>
      <c r="K24" s="7"/>
    </row>
    <row r="25" spans="1:11" ht="21.75">
      <c r="A25" s="34" t="s">
        <v>1</v>
      </c>
      <c r="B25" s="34"/>
      <c r="C25" s="34"/>
      <c r="D25" s="34"/>
      <c r="E25" s="34"/>
      <c r="F25" s="34"/>
      <c r="G25" s="34"/>
      <c r="H25" s="34"/>
      <c r="I25" s="34"/>
      <c r="J25" s="34"/>
      <c r="K25" s="34"/>
    </row>
    <row r="26" spans="1:11" ht="141" customHeight="1">
      <c r="A26" s="46" t="s">
        <v>0</v>
      </c>
      <c r="B26" s="46"/>
      <c r="C26" s="46"/>
      <c r="D26" s="46"/>
      <c r="E26" s="46"/>
      <c r="F26" s="46"/>
      <c r="G26" s="46"/>
      <c r="H26" s="46"/>
      <c r="I26" s="46"/>
      <c r="J26" s="46"/>
      <c r="K26" s="46"/>
    </row>
  </sheetData>
  <sheetProtection/>
  <mergeCells count="114">
    <mergeCell ref="A25:K25"/>
    <mergeCell ref="A26:K26"/>
    <mergeCell ref="G22:G23"/>
    <mergeCell ref="H22:H23"/>
    <mergeCell ref="I22:I23"/>
    <mergeCell ref="J22:J23"/>
    <mergeCell ref="K22:K23"/>
    <mergeCell ref="A24:E24"/>
    <mergeCell ref="A22:A23"/>
    <mergeCell ref="B22:B23"/>
    <mergeCell ref="C22:C23"/>
    <mergeCell ref="D22:D23"/>
    <mergeCell ref="E22:E23"/>
    <mergeCell ref="F22:F23"/>
    <mergeCell ref="F20:F21"/>
    <mergeCell ref="G20:G21"/>
    <mergeCell ref="H20:H21"/>
    <mergeCell ref="I20:I21"/>
    <mergeCell ref="J20:J21"/>
    <mergeCell ref="K20:K21"/>
    <mergeCell ref="G18:G19"/>
    <mergeCell ref="H18:H19"/>
    <mergeCell ref="I18:I19"/>
    <mergeCell ref="J18:J19"/>
    <mergeCell ref="K18:K19"/>
    <mergeCell ref="A20:A21"/>
    <mergeCell ref="B20:B21"/>
    <mergeCell ref="C20:C21"/>
    <mergeCell ref="D20:D21"/>
    <mergeCell ref="E20:E21"/>
    <mergeCell ref="A18:A19"/>
    <mergeCell ref="B18:B19"/>
    <mergeCell ref="C18:C19"/>
    <mergeCell ref="D18:D19"/>
    <mergeCell ref="E18:E19"/>
    <mergeCell ref="F18:F19"/>
    <mergeCell ref="F16:F17"/>
    <mergeCell ref="G16:G17"/>
    <mergeCell ref="H16:H17"/>
    <mergeCell ref="I16:I17"/>
    <mergeCell ref="J16:J17"/>
    <mergeCell ref="K16:K17"/>
    <mergeCell ref="G14:G15"/>
    <mergeCell ref="H14:H15"/>
    <mergeCell ref="I14:I15"/>
    <mergeCell ref="J14:J15"/>
    <mergeCell ref="K14:K15"/>
    <mergeCell ref="A16:A17"/>
    <mergeCell ref="B16:B17"/>
    <mergeCell ref="C16:C17"/>
    <mergeCell ref="D16:D17"/>
    <mergeCell ref="E16:E17"/>
    <mergeCell ref="A14:A15"/>
    <mergeCell ref="B14:B15"/>
    <mergeCell ref="C14:C15"/>
    <mergeCell ref="D14:D15"/>
    <mergeCell ref="E14:E15"/>
    <mergeCell ref="F14:F15"/>
    <mergeCell ref="F12:F13"/>
    <mergeCell ref="G12:G13"/>
    <mergeCell ref="H12:H13"/>
    <mergeCell ref="I12:I13"/>
    <mergeCell ref="J12:J13"/>
    <mergeCell ref="K12:K13"/>
    <mergeCell ref="G10:G11"/>
    <mergeCell ref="H10:H11"/>
    <mergeCell ref="I10:I11"/>
    <mergeCell ref="J10:J11"/>
    <mergeCell ref="K10:K11"/>
    <mergeCell ref="A12:A13"/>
    <mergeCell ref="B12:B13"/>
    <mergeCell ref="C12:C13"/>
    <mergeCell ref="D12:D13"/>
    <mergeCell ref="E12:E13"/>
    <mergeCell ref="H8:H9"/>
    <mergeCell ref="I8:I9"/>
    <mergeCell ref="J8:J9"/>
    <mergeCell ref="K8:K9"/>
    <mergeCell ref="A10:A11"/>
    <mergeCell ref="B10:B11"/>
    <mergeCell ref="C10:C11"/>
    <mergeCell ref="D10:D11"/>
    <mergeCell ref="E10:E11"/>
    <mergeCell ref="F10:F11"/>
    <mergeCell ref="I6:I7"/>
    <mergeCell ref="J6:J7"/>
    <mergeCell ref="K6:K7"/>
    <mergeCell ref="A8:A9"/>
    <mergeCell ref="B8:B9"/>
    <mergeCell ref="C8:C9"/>
    <mergeCell ref="D8:D9"/>
    <mergeCell ref="E8:E9"/>
    <mergeCell ref="F8:F9"/>
    <mergeCell ref="G8:G9"/>
    <mergeCell ref="J4:J5"/>
    <mergeCell ref="K4:K5"/>
    <mergeCell ref="A6:A7"/>
    <mergeCell ref="B6:B7"/>
    <mergeCell ref="C6:C7"/>
    <mergeCell ref="D6:D7"/>
    <mergeCell ref="E6:E7"/>
    <mergeCell ref="F6:F7"/>
    <mergeCell ref="G6:G7"/>
    <mergeCell ref="H6:H7"/>
    <mergeCell ref="A1:K1"/>
    <mergeCell ref="A4:A5"/>
    <mergeCell ref="B4:B5"/>
    <mergeCell ref="C4:C5"/>
    <mergeCell ref="D4:D5"/>
    <mergeCell ref="E4:E5"/>
    <mergeCell ref="F4:F5"/>
    <mergeCell ref="G4:G5"/>
    <mergeCell ref="H4:H5"/>
    <mergeCell ref="I4:I5"/>
  </mergeCells>
  <printOptions horizontalCentered="1"/>
  <pageMargins left="0.3937007874015748" right="0.3937007874015748" top="0.5905511811023623" bottom="0.5905511811023623" header="0.5118110236220472" footer="0.5118110236220472"/>
  <pageSetup horizontalDpi="600" verticalDpi="600" orientation="portrait" paperSize="8" scale="70" r:id="rId1"/>
</worksheet>
</file>

<file path=xl/worksheets/sheet13.xml><?xml version="1.0" encoding="utf-8"?>
<worksheet xmlns="http://schemas.openxmlformats.org/spreadsheetml/2006/main" xmlns:r="http://schemas.openxmlformats.org/officeDocument/2006/relationships">
  <sheetPr>
    <tabColor indexed="51"/>
  </sheetPr>
  <dimension ref="A1:K38"/>
  <sheetViews>
    <sheetView view="pageBreakPreview" zoomScale="60" zoomScaleNormal="40" zoomScalePageLayoutView="0" workbookViewId="0" topLeftCell="A31">
      <selection activeCell="K36" sqref="A1:K36"/>
    </sheetView>
  </sheetViews>
  <sheetFormatPr defaultColWidth="9.00390625" defaultRowHeight="16.5"/>
  <cols>
    <col min="1" max="1" width="5.25390625" style="1" customWidth="1"/>
    <col min="2" max="2" width="8.50390625" style="1" customWidth="1"/>
    <col min="3" max="3" width="9.25390625" style="1" customWidth="1"/>
    <col min="4" max="4" width="5.625" style="12" customWidth="1"/>
    <col min="5" max="5" width="24.625" style="1" customWidth="1"/>
    <col min="6" max="6" width="13.375" style="2" customWidth="1"/>
    <col min="7" max="7" width="14.875" style="1" customWidth="1"/>
    <col min="8" max="8" width="13.50390625" style="1" customWidth="1"/>
    <col min="9" max="9" width="19.00390625" style="1" customWidth="1"/>
    <col min="10" max="10" width="68.00390625" style="1" customWidth="1"/>
    <col min="11" max="16384" width="9.00390625" style="1" customWidth="1"/>
  </cols>
  <sheetData>
    <row r="1" spans="1:11" ht="79.5" customHeight="1">
      <c r="A1" s="33" t="s">
        <v>62</v>
      </c>
      <c r="B1" s="33"/>
      <c r="C1" s="33"/>
      <c r="D1" s="33"/>
      <c r="E1" s="33"/>
      <c r="F1" s="33"/>
      <c r="G1" s="33"/>
      <c r="H1" s="33"/>
      <c r="I1" s="33"/>
      <c r="J1" s="33"/>
      <c r="K1" s="33"/>
    </row>
    <row r="2" spans="1:11" ht="41.25" customHeight="1">
      <c r="A2" s="3"/>
      <c r="B2" s="3"/>
      <c r="C2" s="4"/>
      <c r="D2" s="4"/>
      <c r="E2" s="4"/>
      <c r="F2" s="4"/>
      <c r="G2" s="4"/>
      <c r="H2" s="4"/>
      <c r="I2" s="4"/>
      <c r="J2" s="10" t="s">
        <v>283</v>
      </c>
      <c r="K2" s="9"/>
    </row>
    <row r="3" spans="1:11" ht="90" customHeight="1">
      <c r="A3" s="5" t="s">
        <v>11</v>
      </c>
      <c r="B3" s="5" t="s">
        <v>10</v>
      </c>
      <c r="C3" s="5" t="s">
        <v>9</v>
      </c>
      <c r="D3" s="5" t="s">
        <v>8</v>
      </c>
      <c r="E3" s="5" t="s">
        <v>7</v>
      </c>
      <c r="F3" s="6" t="s">
        <v>6</v>
      </c>
      <c r="G3" s="5" t="s">
        <v>5</v>
      </c>
      <c r="H3" s="5" t="s">
        <v>4</v>
      </c>
      <c r="I3" s="5" t="s">
        <v>247</v>
      </c>
      <c r="J3" s="5" t="s">
        <v>3</v>
      </c>
      <c r="K3" s="5" t="s">
        <v>420</v>
      </c>
    </row>
    <row r="4" spans="1:11" ht="61.5" customHeight="1">
      <c r="A4" s="34">
        <v>1</v>
      </c>
      <c r="B4" s="35" t="s">
        <v>421</v>
      </c>
      <c r="C4" s="37" t="s">
        <v>422</v>
      </c>
      <c r="D4" s="37" t="s">
        <v>22</v>
      </c>
      <c r="E4" s="37" t="s">
        <v>423</v>
      </c>
      <c r="F4" s="39">
        <v>7000000</v>
      </c>
      <c r="G4" s="39">
        <f>F4*0.85</f>
        <v>5950000</v>
      </c>
      <c r="H4" s="41">
        <f>F4*0.15</f>
        <v>1050000</v>
      </c>
      <c r="I4" s="70">
        <v>5950000</v>
      </c>
      <c r="J4" s="44" t="s">
        <v>424</v>
      </c>
      <c r="K4" s="34"/>
    </row>
    <row r="5" spans="1:11" ht="85.5" customHeight="1">
      <c r="A5" s="34"/>
      <c r="B5" s="36"/>
      <c r="C5" s="38" t="s">
        <v>425</v>
      </c>
      <c r="D5" s="38"/>
      <c r="E5" s="38" t="s">
        <v>426</v>
      </c>
      <c r="F5" s="40"/>
      <c r="G5" s="40"/>
      <c r="H5" s="42"/>
      <c r="I5" s="70"/>
      <c r="J5" s="45"/>
      <c r="K5" s="34"/>
    </row>
    <row r="6" spans="1:11" ht="129" customHeight="1">
      <c r="A6" s="34">
        <v>2</v>
      </c>
      <c r="B6" s="35" t="s">
        <v>421</v>
      </c>
      <c r="C6" s="37" t="s">
        <v>422</v>
      </c>
      <c r="D6" s="37" t="s">
        <v>22</v>
      </c>
      <c r="E6" s="37" t="s">
        <v>427</v>
      </c>
      <c r="F6" s="39">
        <v>2000000</v>
      </c>
      <c r="G6" s="39">
        <f>F6*0.85</f>
        <v>1700000</v>
      </c>
      <c r="H6" s="41">
        <v>195000</v>
      </c>
      <c r="I6" s="70">
        <v>1105000</v>
      </c>
      <c r="J6" s="44" t="s">
        <v>631</v>
      </c>
      <c r="K6" s="34"/>
    </row>
    <row r="7" spans="1:11" ht="34.5" customHeight="1">
      <c r="A7" s="34"/>
      <c r="B7" s="36"/>
      <c r="C7" s="38" t="s">
        <v>428</v>
      </c>
      <c r="D7" s="38" t="s">
        <v>17</v>
      </c>
      <c r="E7" s="38" t="s">
        <v>429</v>
      </c>
      <c r="F7" s="40"/>
      <c r="G7" s="40"/>
      <c r="H7" s="42"/>
      <c r="I7" s="70"/>
      <c r="J7" s="45"/>
      <c r="K7" s="34"/>
    </row>
    <row r="8" spans="1:11" ht="98.25" customHeight="1">
      <c r="A8" s="34">
        <v>3</v>
      </c>
      <c r="B8" s="35" t="s">
        <v>421</v>
      </c>
      <c r="C8" s="37" t="s">
        <v>422</v>
      </c>
      <c r="D8" s="37" t="s">
        <v>23</v>
      </c>
      <c r="E8" s="37" t="s">
        <v>430</v>
      </c>
      <c r="F8" s="39">
        <v>8000000</v>
      </c>
      <c r="G8" s="39">
        <f>F8*0.85</f>
        <v>6800000</v>
      </c>
      <c r="H8" s="41">
        <v>1200000</v>
      </c>
      <c r="I8" s="71">
        <v>3145000</v>
      </c>
      <c r="J8" s="44" t="s">
        <v>431</v>
      </c>
      <c r="K8" s="34" t="s">
        <v>432</v>
      </c>
    </row>
    <row r="9" spans="1:11" ht="50.25" customHeight="1">
      <c r="A9" s="34"/>
      <c r="B9" s="36"/>
      <c r="C9" s="38" t="s">
        <v>428</v>
      </c>
      <c r="D9" s="38" t="s">
        <v>17</v>
      </c>
      <c r="E9" s="38" t="s">
        <v>433</v>
      </c>
      <c r="F9" s="40"/>
      <c r="G9" s="40"/>
      <c r="H9" s="42"/>
      <c r="I9" s="72"/>
      <c r="J9" s="45"/>
      <c r="K9" s="34"/>
    </row>
    <row r="10" spans="1:11" ht="153" customHeight="1">
      <c r="A10" s="34">
        <v>4</v>
      </c>
      <c r="B10" s="35" t="s">
        <v>421</v>
      </c>
      <c r="C10" s="37" t="s">
        <v>59</v>
      </c>
      <c r="D10" s="53" t="s">
        <v>23</v>
      </c>
      <c r="E10" s="53" t="s">
        <v>434</v>
      </c>
      <c r="F10" s="57">
        <v>1700000</v>
      </c>
      <c r="G10" s="39">
        <f>F10*0.85</f>
        <v>1445000</v>
      </c>
      <c r="H10" s="41">
        <f>F10*0.15</f>
        <v>255000</v>
      </c>
      <c r="I10" s="71">
        <v>1275000</v>
      </c>
      <c r="J10" s="44" t="s">
        <v>435</v>
      </c>
      <c r="K10" s="53"/>
    </row>
    <row r="11" spans="1:11" ht="39.75" customHeight="1">
      <c r="A11" s="34"/>
      <c r="B11" s="36"/>
      <c r="C11" s="38" t="s">
        <v>428</v>
      </c>
      <c r="D11" s="54"/>
      <c r="E11" s="54"/>
      <c r="F11" s="58"/>
      <c r="G11" s="40"/>
      <c r="H11" s="42"/>
      <c r="I11" s="72"/>
      <c r="J11" s="45"/>
      <c r="K11" s="54"/>
    </row>
    <row r="12" spans="1:11" ht="63" customHeight="1">
      <c r="A12" s="34">
        <v>5</v>
      </c>
      <c r="B12" s="35" t="s">
        <v>421</v>
      </c>
      <c r="C12" s="53" t="s">
        <v>59</v>
      </c>
      <c r="D12" s="53" t="s">
        <v>22</v>
      </c>
      <c r="E12" s="53" t="s">
        <v>436</v>
      </c>
      <c r="F12" s="57">
        <v>1200000</v>
      </c>
      <c r="G12" s="39">
        <f>F12*0.85</f>
        <v>1020000</v>
      </c>
      <c r="H12" s="41">
        <f>F12*0.15</f>
        <v>180000</v>
      </c>
      <c r="I12" s="107">
        <v>4250000</v>
      </c>
      <c r="J12" s="44" t="s">
        <v>635</v>
      </c>
      <c r="K12" s="53" t="s">
        <v>437</v>
      </c>
    </row>
    <row r="13" spans="1:11" ht="135" customHeight="1">
      <c r="A13" s="34"/>
      <c r="B13" s="36"/>
      <c r="C13" s="54"/>
      <c r="D13" s="54"/>
      <c r="E13" s="54"/>
      <c r="F13" s="58"/>
      <c r="G13" s="40"/>
      <c r="H13" s="42"/>
      <c r="I13" s="108"/>
      <c r="J13" s="45"/>
      <c r="K13" s="54"/>
    </row>
    <row r="14" spans="1:11" ht="128.25" customHeight="1">
      <c r="A14" s="34">
        <v>6</v>
      </c>
      <c r="B14" s="35" t="s">
        <v>421</v>
      </c>
      <c r="C14" s="53" t="s">
        <v>438</v>
      </c>
      <c r="D14" s="53" t="s">
        <v>439</v>
      </c>
      <c r="E14" s="53" t="s">
        <v>440</v>
      </c>
      <c r="F14" s="57">
        <v>4200000</v>
      </c>
      <c r="G14" s="39">
        <f>F14*0.85</f>
        <v>3570000</v>
      </c>
      <c r="H14" s="41">
        <f>F14*0.15</f>
        <v>630000</v>
      </c>
      <c r="I14" s="71">
        <v>3570000</v>
      </c>
      <c r="J14" s="44" t="s">
        <v>441</v>
      </c>
      <c r="K14" s="53" t="s">
        <v>437</v>
      </c>
    </row>
    <row r="15" spans="1:11" ht="287.25" customHeight="1">
      <c r="A15" s="34"/>
      <c r="B15" s="36"/>
      <c r="C15" s="54"/>
      <c r="D15" s="54"/>
      <c r="E15" s="54"/>
      <c r="F15" s="58"/>
      <c r="G15" s="40"/>
      <c r="H15" s="42"/>
      <c r="I15" s="72"/>
      <c r="J15" s="45"/>
      <c r="K15" s="54"/>
    </row>
    <row r="16" spans="1:11" ht="335.25" customHeight="1">
      <c r="A16" s="34">
        <v>7</v>
      </c>
      <c r="B16" s="35" t="s">
        <v>421</v>
      </c>
      <c r="C16" s="53" t="s">
        <v>422</v>
      </c>
      <c r="D16" s="53" t="s">
        <v>23</v>
      </c>
      <c r="E16" s="53" t="s">
        <v>442</v>
      </c>
      <c r="F16" s="57">
        <v>2240000</v>
      </c>
      <c r="G16" s="39">
        <f>F16*0.85</f>
        <v>1904000</v>
      </c>
      <c r="H16" s="41">
        <f>F16*0.15</f>
        <v>336000</v>
      </c>
      <c r="I16" s="71">
        <v>1700000</v>
      </c>
      <c r="J16" s="44" t="s">
        <v>443</v>
      </c>
      <c r="K16" s="53"/>
    </row>
    <row r="17" spans="1:11" ht="92.25" customHeight="1">
      <c r="A17" s="34"/>
      <c r="B17" s="36"/>
      <c r="C17" s="54"/>
      <c r="D17" s="54"/>
      <c r="E17" s="54"/>
      <c r="F17" s="58"/>
      <c r="G17" s="40"/>
      <c r="H17" s="42"/>
      <c r="I17" s="72"/>
      <c r="J17" s="45"/>
      <c r="K17" s="54"/>
    </row>
    <row r="18" spans="1:11" ht="63" customHeight="1">
      <c r="A18" s="34">
        <v>8</v>
      </c>
      <c r="B18" s="35" t="s">
        <v>421</v>
      </c>
      <c r="C18" s="53" t="s">
        <v>59</v>
      </c>
      <c r="D18" s="53" t="s">
        <v>22</v>
      </c>
      <c r="E18" s="53" t="s">
        <v>444</v>
      </c>
      <c r="F18" s="57">
        <v>2000000</v>
      </c>
      <c r="G18" s="39">
        <f>F18*0.85</f>
        <v>1700000</v>
      </c>
      <c r="H18" s="41">
        <f>F18*0.15</f>
        <v>300000</v>
      </c>
      <c r="I18" s="107">
        <v>8500000</v>
      </c>
      <c r="J18" s="44" t="s">
        <v>636</v>
      </c>
      <c r="K18" s="53"/>
    </row>
    <row r="19" spans="1:11" ht="30" customHeight="1">
      <c r="A19" s="34"/>
      <c r="B19" s="36"/>
      <c r="C19" s="54"/>
      <c r="D19" s="54"/>
      <c r="E19" s="54"/>
      <c r="F19" s="58"/>
      <c r="G19" s="40"/>
      <c r="H19" s="42"/>
      <c r="I19" s="108"/>
      <c r="J19" s="45"/>
      <c r="K19" s="54"/>
    </row>
    <row r="20" spans="1:11" ht="143.25" customHeight="1">
      <c r="A20" s="34">
        <v>9</v>
      </c>
      <c r="B20" s="35" t="s">
        <v>421</v>
      </c>
      <c r="C20" s="37" t="s">
        <v>422</v>
      </c>
      <c r="D20" s="37" t="s">
        <v>23</v>
      </c>
      <c r="E20" s="37" t="s">
        <v>680</v>
      </c>
      <c r="F20" s="39">
        <v>3000000</v>
      </c>
      <c r="G20" s="39">
        <f>F20*0.85</f>
        <v>2550000</v>
      </c>
      <c r="H20" s="41">
        <f>F20*0.15</f>
        <v>450000</v>
      </c>
      <c r="I20" s="70">
        <v>2550000</v>
      </c>
      <c r="J20" s="44" t="s">
        <v>445</v>
      </c>
      <c r="K20" s="34"/>
    </row>
    <row r="21" spans="1:11" ht="35.25" customHeight="1">
      <c r="A21" s="34"/>
      <c r="B21" s="36"/>
      <c r="C21" s="38"/>
      <c r="D21" s="38"/>
      <c r="E21" s="38"/>
      <c r="F21" s="40"/>
      <c r="G21" s="40"/>
      <c r="H21" s="42"/>
      <c r="I21" s="70"/>
      <c r="J21" s="45"/>
      <c r="K21" s="34"/>
    </row>
    <row r="22" spans="1:11" ht="115.5" customHeight="1">
      <c r="A22" s="34">
        <v>10</v>
      </c>
      <c r="B22" s="35" t="s">
        <v>421</v>
      </c>
      <c r="C22" s="37" t="s">
        <v>446</v>
      </c>
      <c r="D22" s="37" t="s">
        <v>23</v>
      </c>
      <c r="E22" s="37" t="s">
        <v>447</v>
      </c>
      <c r="F22" s="39">
        <v>3200000</v>
      </c>
      <c r="G22" s="39">
        <f>F22*0.85</f>
        <v>2720000</v>
      </c>
      <c r="H22" s="41">
        <f>F22*0.15</f>
        <v>480000</v>
      </c>
      <c r="I22" s="70">
        <v>2720000</v>
      </c>
      <c r="J22" s="44" t="s">
        <v>448</v>
      </c>
      <c r="K22" s="34"/>
    </row>
    <row r="23" spans="1:11" ht="32.25" customHeight="1">
      <c r="A23" s="34"/>
      <c r="B23" s="36"/>
      <c r="C23" s="38" t="s">
        <v>20</v>
      </c>
      <c r="D23" s="38" t="s">
        <v>17</v>
      </c>
      <c r="E23" s="38" t="s">
        <v>21</v>
      </c>
      <c r="F23" s="40"/>
      <c r="G23" s="40"/>
      <c r="H23" s="42"/>
      <c r="I23" s="70"/>
      <c r="J23" s="45"/>
      <c r="K23" s="34"/>
    </row>
    <row r="24" spans="1:11" ht="130.5" customHeight="1">
      <c r="A24" s="34">
        <v>11</v>
      </c>
      <c r="B24" s="35" t="s">
        <v>421</v>
      </c>
      <c r="C24" s="37" t="s">
        <v>438</v>
      </c>
      <c r="D24" s="37" t="s">
        <v>23</v>
      </c>
      <c r="E24" s="37" t="s">
        <v>681</v>
      </c>
      <c r="F24" s="39">
        <v>3500000</v>
      </c>
      <c r="G24" s="39">
        <f>F24*0.85</f>
        <v>2975000</v>
      </c>
      <c r="H24" s="41">
        <f>F24*0.15</f>
        <v>525000</v>
      </c>
      <c r="I24" s="70">
        <v>2975000</v>
      </c>
      <c r="J24" s="44" t="s">
        <v>449</v>
      </c>
      <c r="K24" s="34" t="s">
        <v>437</v>
      </c>
    </row>
    <row r="25" spans="1:11" ht="75" customHeight="1">
      <c r="A25" s="34"/>
      <c r="B25" s="36"/>
      <c r="C25" s="38" t="s">
        <v>425</v>
      </c>
      <c r="D25" s="38"/>
      <c r="E25" s="38" t="s">
        <v>426</v>
      </c>
      <c r="F25" s="40"/>
      <c r="G25" s="40"/>
      <c r="H25" s="42"/>
      <c r="I25" s="70"/>
      <c r="J25" s="45"/>
      <c r="K25" s="34"/>
    </row>
    <row r="26" spans="1:11" ht="200.25" customHeight="1">
      <c r="A26" s="34">
        <v>12</v>
      </c>
      <c r="B26" s="35" t="s">
        <v>421</v>
      </c>
      <c r="C26" s="37" t="s">
        <v>59</v>
      </c>
      <c r="D26" s="37" t="s">
        <v>23</v>
      </c>
      <c r="E26" s="37" t="s">
        <v>450</v>
      </c>
      <c r="F26" s="39">
        <v>4000000</v>
      </c>
      <c r="G26" s="39">
        <f>F26*0.85</f>
        <v>3400000</v>
      </c>
      <c r="H26" s="41">
        <f>F26*0.15</f>
        <v>600000</v>
      </c>
      <c r="I26" s="70">
        <v>3400000</v>
      </c>
      <c r="J26" s="44" t="s">
        <v>451</v>
      </c>
      <c r="K26" s="34"/>
    </row>
    <row r="27" spans="1:11" ht="75" customHeight="1">
      <c r="A27" s="34"/>
      <c r="B27" s="36"/>
      <c r="C27" s="38" t="s">
        <v>428</v>
      </c>
      <c r="D27" s="38" t="s">
        <v>17</v>
      </c>
      <c r="E27" s="38" t="s">
        <v>429</v>
      </c>
      <c r="F27" s="40"/>
      <c r="G27" s="40"/>
      <c r="H27" s="42"/>
      <c r="I27" s="70"/>
      <c r="J27" s="45"/>
      <c r="K27" s="34"/>
    </row>
    <row r="28" spans="1:11" ht="233.25" customHeight="1">
      <c r="A28" s="34">
        <v>13</v>
      </c>
      <c r="B28" s="35" t="s">
        <v>421</v>
      </c>
      <c r="C28" s="37" t="s">
        <v>452</v>
      </c>
      <c r="D28" s="37" t="s">
        <v>23</v>
      </c>
      <c r="E28" s="37" t="s">
        <v>453</v>
      </c>
      <c r="F28" s="39">
        <v>8500000</v>
      </c>
      <c r="G28" s="39">
        <f>F28*0.85</f>
        <v>7225000</v>
      </c>
      <c r="H28" s="41">
        <f>F28*0.15</f>
        <v>1275000</v>
      </c>
      <c r="I28" s="71">
        <v>5525000</v>
      </c>
      <c r="J28" s="44" t="s">
        <v>454</v>
      </c>
      <c r="K28" s="34"/>
    </row>
    <row r="29" spans="1:11" ht="47.25" customHeight="1">
      <c r="A29" s="34"/>
      <c r="B29" s="36"/>
      <c r="C29" s="38" t="s">
        <v>428</v>
      </c>
      <c r="D29" s="38" t="s">
        <v>17</v>
      </c>
      <c r="E29" s="38" t="s">
        <v>433</v>
      </c>
      <c r="F29" s="40"/>
      <c r="G29" s="40"/>
      <c r="H29" s="42"/>
      <c r="I29" s="72"/>
      <c r="J29" s="45"/>
      <c r="K29" s="34"/>
    </row>
    <row r="30" spans="1:11" ht="155.25" customHeight="1">
      <c r="A30" s="34">
        <v>14</v>
      </c>
      <c r="B30" s="35" t="s">
        <v>421</v>
      </c>
      <c r="C30" s="37" t="s">
        <v>455</v>
      </c>
      <c r="D30" s="53" t="s">
        <v>23</v>
      </c>
      <c r="E30" s="53" t="s">
        <v>682</v>
      </c>
      <c r="F30" s="57">
        <v>3630000</v>
      </c>
      <c r="G30" s="39">
        <f>F30*0.85</f>
        <v>3085500</v>
      </c>
      <c r="H30" s="41">
        <f>F30*0.15</f>
        <v>544500</v>
      </c>
      <c r="I30" s="71">
        <v>2125000</v>
      </c>
      <c r="J30" s="59" t="s">
        <v>456</v>
      </c>
      <c r="K30" s="53"/>
    </row>
    <row r="31" spans="1:11" ht="52.5" customHeight="1">
      <c r="A31" s="34"/>
      <c r="B31" s="36"/>
      <c r="C31" s="38" t="s">
        <v>428</v>
      </c>
      <c r="D31" s="54"/>
      <c r="E31" s="54"/>
      <c r="F31" s="58"/>
      <c r="G31" s="40"/>
      <c r="H31" s="42"/>
      <c r="I31" s="72"/>
      <c r="J31" s="60"/>
      <c r="K31" s="54"/>
    </row>
    <row r="32" spans="1:11" ht="150.75" customHeight="1">
      <c r="A32" s="34">
        <v>15</v>
      </c>
      <c r="B32" s="35" t="s">
        <v>421</v>
      </c>
      <c r="C32" s="53" t="s">
        <v>452</v>
      </c>
      <c r="D32" s="53" t="s">
        <v>439</v>
      </c>
      <c r="E32" s="53" t="s">
        <v>457</v>
      </c>
      <c r="F32" s="57">
        <v>2000000</v>
      </c>
      <c r="G32" s="39">
        <f>F32*0.85</f>
        <v>1700000</v>
      </c>
      <c r="H32" s="41">
        <f>F32*0.15</f>
        <v>300000</v>
      </c>
      <c r="I32" s="71">
        <v>1700000</v>
      </c>
      <c r="J32" s="44" t="s">
        <v>458</v>
      </c>
      <c r="K32" s="53"/>
    </row>
    <row r="33" spans="1:11" ht="65.25" customHeight="1">
      <c r="A33" s="34"/>
      <c r="B33" s="36"/>
      <c r="C33" s="54"/>
      <c r="D33" s="54"/>
      <c r="E33" s="54"/>
      <c r="F33" s="58"/>
      <c r="G33" s="40"/>
      <c r="H33" s="42"/>
      <c r="I33" s="72"/>
      <c r="J33" s="45"/>
      <c r="K33" s="54"/>
    </row>
    <row r="34" spans="1:11" ht="325.5" customHeight="1">
      <c r="A34" s="34">
        <v>16</v>
      </c>
      <c r="B34" s="35" t="s">
        <v>421</v>
      </c>
      <c r="C34" s="53" t="s">
        <v>59</v>
      </c>
      <c r="D34" s="53" t="s">
        <v>439</v>
      </c>
      <c r="E34" s="53" t="s">
        <v>459</v>
      </c>
      <c r="F34" s="57">
        <v>5152000</v>
      </c>
      <c r="G34" s="39">
        <f>F34*0.85</f>
        <v>4379200</v>
      </c>
      <c r="H34" s="41">
        <f>F34*0.15</f>
        <v>772800</v>
      </c>
      <c r="I34" s="71">
        <v>4250000</v>
      </c>
      <c r="J34" s="44" t="s">
        <v>460</v>
      </c>
      <c r="K34" s="53"/>
    </row>
    <row r="35" spans="1:11" ht="48.75" customHeight="1">
      <c r="A35" s="34"/>
      <c r="B35" s="36"/>
      <c r="C35" s="54"/>
      <c r="D35" s="54"/>
      <c r="E35" s="54"/>
      <c r="F35" s="58"/>
      <c r="G35" s="40"/>
      <c r="H35" s="42"/>
      <c r="I35" s="72"/>
      <c r="J35" s="45"/>
      <c r="K35" s="54"/>
    </row>
    <row r="36" spans="1:11" ht="39.75" customHeight="1">
      <c r="A36" s="67" t="s">
        <v>2</v>
      </c>
      <c r="B36" s="68"/>
      <c r="C36" s="68"/>
      <c r="D36" s="68"/>
      <c r="E36" s="69"/>
      <c r="F36" s="23">
        <f>SUM(F4:F35)</f>
        <v>61322000</v>
      </c>
      <c r="G36" s="23">
        <f>SUM(G4:G35)</f>
        <v>52123700</v>
      </c>
      <c r="H36" s="23">
        <f>SUM(H4:H35)</f>
        <v>9093300</v>
      </c>
      <c r="I36" s="23">
        <f>SUM(I4:I35)</f>
        <v>54740000</v>
      </c>
      <c r="J36" s="31"/>
      <c r="K36" s="7"/>
    </row>
    <row r="37" spans="1:11" ht="97.5" customHeight="1">
      <c r="A37" s="34"/>
      <c r="B37" s="34"/>
      <c r="C37" s="34"/>
      <c r="D37" s="34"/>
      <c r="E37" s="34"/>
      <c r="F37" s="34"/>
      <c r="G37" s="34"/>
      <c r="H37" s="34"/>
      <c r="I37" s="34"/>
      <c r="J37" s="34"/>
      <c r="K37" s="34"/>
    </row>
    <row r="38" spans="1:11" ht="21.75">
      <c r="A38" s="46" t="s">
        <v>0</v>
      </c>
      <c r="B38" s="46"/>
      <c r="C38" s="46"/>
      <c r="D38" s="46"/>
      <c r="E38" s="46"/>
      <c r="F38" s="46"/>
      <c r="G38" s="46"/>
      <c r="H38" s="46"/>
      <c r="I38" s="46"/>
      <c r="J38" s="46"/>
      <c r="K38" s="46"/>
    </row>
  </sheetData>
  <sheetProtection/>
  <mergeCells count="180">
    <mergeCell ref="A37:K37"/>
    <mergeCell ref="A38:K38"/>
    <mergeCell ref="G34:G35"/>
    <mergeCell ref="H34:H35"/>
    <mergeCell ref="I34:I35"/>
    <mergeCell ref="J34:J35"/>
    <mergeCell ref="K34:K35"/>
    <mergeCell ref="A36:E36"/>
    <mergeCell ref="A34:A35"/>
    <mergeCell ref="B34:B35"/>
    <mergeCell ref="C34:C35"/>
    <mergeCell ref="D34:D35"/>
    <mergeCell ref="E34:E35"/>
    <mergeCell ref="F34:F35"/>
    <mergeCell ref="F32:F33"/>
    <mergeCell ref="G32:G33"/>
    <mergeCell ref="H32:H33"/>
    <mergeCell ref="I32:I33"/>
    <mergeCell ref="J32:J33"/>
    <mergeCell ref="K32:K33"/>
    <mergeCell ref="G30:G31"/>
    <mergeCell ref="H30:H31"/>
    <mergeCell ref="I30:I31"/>
    <mergeCell ref="J30:J31"/>
    <mergeCell ref="K30:K31"/>
    <mergeCell ref="A32:A33"/>
    <mergeCell ref="B32:B33"/>
    <mergeCell ref="C32:C33"/>
    <mergeCell ref="D32:D33"/>
    <mergeCell ref="E32:E33"/>
    <mergeCell ref="A30:A31"/>
    <mergeCell ref="B30:B31"/>
    <mergeCell ref="C30:C31"/>
    <mergeCell ref="D30:D31"/>
    <mergeCell ref="E30:E31"/>
    <mergeCell ref="F30:F31"/>
    <mergeCell ref="F28:F29"/>
    <mergeCell ref="G28:G29"/>
    <mergeCell ref="H28:H29"/>
    <mergeCell ref="I28:I29"/>
    <mergeCell ref="J28:J29"/>
    <mergeCell ref="K28:K29"/>
    <mergeCell ref="G26:G27"/>
    <mergeCell ref="H26:H27"/>
    <mergeCell ref="I26:I27"/>
    <mergeCell ref="J26:J27"/>
    <mergeCell ref="K26:K27"/>
    <mergeCell ref="A28:A29"/>
    <mergeCell ref="B28:B29"/>
    <mergeCell ref="C28:C29"/>
    <mergeCell ref="D28:D29"/>
    <mergeCell ref="E28:E29"/>
    <mergeCell ref="A26:A27"/>
    <mergeCell ref="B26:B27"/>
    <mergeCell ref="C26:C27"/>
    <mergeCell ref="D26:D27"/>
    <mergeCell ref="E26:E27"/>
    <mergeCell ref="F26:F27"/>
    <mergeCell ref="F24:F25"/>
    <mergeCell ref="G24:G25"/>
    <mergeCell ref="H24:H25"/>
    <mergeCell ref="I24:I25"/>
    <mergeCell ref="J24:J25"/>
    <mergeCell ref="K24:K25"/>
    <mergeCell ref="G22:G23"/>
    <mergeCell ref="H22:H23"/>
    <mergeCell ref="I22:I23"/>
    <mergeCell ref="J22:J23"/>
    <mergeCell ref="K22:K23"/>
    <mergeCell ref="A24:A25"/>
    <mergeCell ref="B24:B25"/>
    <mergeCell ref="C24:C25"/>
    <mergeCell ref="D24:D25"/>
    <mergeCell ref="E24:E25"/>
    <mergeCell ref="A22:A23"/>
    <mergeCell ref="B22:B23"/>
    <mergeCell ref="C22:C23"/>
    <mergeCell ref="D22:D23"/>
    <mergeCell ref="E22:E23"/>
    <mergeCell ref="F22:F23"/>
    <mergeCell ref="F20:F21"/>
    <mergeCell ref="G20:G21"/>
    <mergeCell ref="H20:H21"/>
    <mergeCell ref="I20:I21"/>
    <mergeCell ref="J20:J21"/>
    <mergeCell ref="K20:K21"/>
    <mergeCell ref="G18:G19"/>
    <mergeCell ref="H18:H19"/>
    <mergeCell ref="I18:I19"/>
    <mergeCell ref="J18:J19"/>
    <mergeCell ref="K18:K19"/>
    <mergeCell ref="A20:A21"/>
    <mergeCell ref="B20:B21"/>
    <mergeCell ref="C20:C21"/>
    <mergeCell ref="D20:D21"/>
    <mergeCell ref="E20:E21"/>
    <mergeCell ref="A18:A19"/>
    <mergeCell ref="B18:B19"/>
    <mergeCell ref="C18:C19"/>
    <mergeCell ref="D18:D19"/>
    <mergeCell ref="E18:E19"/>
    <mergeCell ref="F18:F19"/>
    <mergeCell ref="F16:F17"/>
    <mergeCell ref="G16:G17"/>
    <mergeCell ref="H16:H17"/>
    <mergeCell ref="I16:I17"/>
    <mergeCell ref="J16:J17"/>
    <mergeCell ref="K16:K17"/>
    <mergeCell ref="G14:G15"/>
    <mergeCell ref="H14:H15"/>
    <mergeCell ref="I14:I15"/>
    <mergeCell ref="J14:J15"/>
    <mergeCell ref="K14:K15"/>
    <mergeCell ref="A16:A17"/>
    <mergeCell ref="B16:B17"/>
    <mergeCell ref="C16:C17"/>
    <mergeCell ref="D16:D17"/>
    <mergeCell ref="E16:E17"/>
    <mergeCell ref="A14:A15"/>
    <mergeCell ref="B14:B15"/>
    <mergeCell ref="C14:C15"/>
    <mergeCell ref="D14:D15"/>
    <mergeCell ref="E14:E15"/>
    <mergeCell ref="F14:F15"/>
    <mergeCell ref="F12:F13"/>
    <mergeCell ref="G12:G13"/>
    <mergeCell ref="H12:H13"/>
    <mergeCell ref="I12:I13"/>
    <mergeCell ref="J12:J13"/>
    <mergeCell ref="K12:K13"/>
    <mergeCell ref="G10:G11"/>
    <mergeCell ref="H10:H11"/>
    <mergeCell ref="I10:I11"/>
    <mergeCell ref="J10:J11"/>
    <mergeCell ref="K10:K11"/>
    <mergeCell ref="A12:A13"/>
    <mergeCell ref="B12:B13"/>
    <mergeCell ref="C12:C13"/>
    <mergeCell ref="D12:D13"/>
    <mergeCell ref="E12:E13"/>
    <mergeCell ref="H8:H9"/>
    <mergeCell ref="I8:I9"/>
    <mergeCell ref="J8:J9"/>
    <mergeCell ref="K8:K9"/>
    <mergeCell ref="A10:A11"/>
    <mergeCell ref="B10:B11"/>
    <mergeCell ref="C10:C11"/>
    <mergeCell ref="D10:D11"/>
    <mergeCell ref="E10:E11"/>
    <mergeCell ref="F10:F11"/>
    <mergeCell ref="I6:I7"/>
    <mergeCell ref="J6:J7"/>
    <mergeCell ref="K6:K7"/>
    <mergeCell ref="A8:A9"/>
    <mergeCell ref="B8:B9"/>
    <mergeCell ref="C8:C9"/>
    <mergeCell ref="D8:D9"/>
    <mergeCell ref="E8:E9"/>
    <mergeCell ref="F8:F9"/>
    <mergeCell ref="G8:G9"/>
    <mergeCell ref="J4:J5"/>
    <mergeCell ref="K4:K5"/>
    <mergeCell ref="A6:A7"/>
    <mergeCell ref="B6:B7"/>
    <mergeCell ref="C6:C7"/>
    <mergeCell ref="D6:D7"/>
    <mergeCell ref="E6:E7"/>
    <mergeCell ref="F6:F7"/>
    <mergeCell ref="G6:G7"/>
    <mergeCell ref="H6:H7"/>
    <mergeCell ref="A1:K1"/>
    <mergeCell ref="A4:A5"/>
    <mergeCell ref="B4:B5"/>
    <mergeCell ref="C4:C5"/>
    <mergeCell ref="D4:D5"/>
    <mergeCell ref="E4:E5"/>
    <mergeCell ref="F4:F5"/>
    <mergeCell ref="G4:G5"/>
    <mergeCell ref="H4:H5"/>
    <mergeCell ref="I4:I5"/>
  </mergeCells>
  <printOptions horizontalCentered="1"/>
  <pageMargins left="0.3937007874015748" right="0.3937007874015748" top="0.5905511811023623" bottom="0.5905511811023623" header="0.5118110236220472" footer="0.5118110236220472"/>
  <pageSetup horizontalDpi="600" verticalDpi="600" orientation="portrait" paperSize="8" scale="70" r:id="rId1"/>
  <rowBreaks count="1" manualBreakCount="1">
    <brk id="38" max="255" man="1"/>
  </rowBreaks>
  <colBreaks count="1" manualBreakCount="1">
    <brk id="17" max="65535" man="1"/>
  </colBreaks>
</worksheet>
</file>

<file path=xl/worksheets/sheet14.xml><?xml version="1.0" encoding="utf-8"?>
<worksheet xmlns="http://schemas.openxmlformats.org/spreadsheetml/2006/main" xmlns:r="http://schemas.openxmlformats.org/officeDocument/2006/relationships">
  <dimension ref="A1:K16"/>
  <sheetViews>
    <sheetView view="pageBreakPreview" zoomScale="55" zoomScaleNormal="40" zoomScaleSheetLayoutView="55" zoomScalePageLayoutView="0" workbookViewId="0" topLeftCell="A4">
      <selection activeCell="K14" sqref="A1:K14"/>
    </sheetView>
  </sheetViews>
  <sheetFormatPr defaultColWidth="9.00390625" defaultRowHeight="16.5"/>
  <cols>
    <col min="1" max="1" width="5.25390625" style="1" customWidth="1"/>
    <col min="2" max="2" width="8.50390625" style="1" customWidth="1"/>
    <col min="3" max="3" width="9.25390625" style="1" customWidth="1"/>
    <col min="4" max="4" width="5.625" style="1" customWidth="1"/>
    <col min="5" max="5" width="24.625" style="1" customWidth="1"/>
    <col min="6" max="6" width="13.375" style="2" customWidth="1"/>
    <col min="7" max="7" width="14.875" style="1" customWidth="1"/>
    <col min="8" max="8" width="13.50390625" style="1" customWidth="1"/>
    <col min="9" max="9" width="14.875" style="1" customWidth="1"/>
    <col min="10" max="10" width="71.00390625" style="1" customWidth="1"/>
    <col min="11" max="16384" width="9.00390625" style="1" customWidth="1"/>
  </cols>
  <sheetData>
    <row r="1" spans="1:11" ht="79.5" customHeight="1">
      <c r="A1" s="33" t="s">
        <v>121</v>
      </c>
      <c r="B1" s="33"/>
      <c r="C1" s="33"/>
      <c r="D1" s="33"/>
      <c r="E1" s="33"/>
      <c r="F1" s="33"/>
      <c r="G1" s="33"/>
      <c r="H1" s="33"/>
      <c r="I1" s="33"/>
      <c r="J1" s="33"/>
      <c r="K1" s="33"/>
    </row>
    <row r="2" spans="1:11" ht="41.25" customHeight="1">
      <c r="A2" s="3"/>
      <c r="B2" s="3"/>
      <c r="C2" s="4"/>
      <c r="D2" s="4"/>
      <c r="E2" s="4"/>
      <c r="F2" s="4"/>
      <c r="G2" s="4"/>
      <c r="H2" s="4"/>
      <c r="I2" s="4"/>
      <c r="J2" s="10"/>
      <c r="K2" s="9"/>
    </row>
    <row r="3" spans="1:11" ht="90" customHeight="1">
      <c r="A3" s="5" t="s">
        <v>122</v>
      </c>
      <c r="B3" s="5" t="s">
        <v>123</v>
      </c>
      <c r="C3" s="5" t="s">
        <v>124</v>
      </c>
      <c r="D3" s="5" t="s">
        <v>125</v>
      </c>
      <c r="E3" s="5" t="s">
        <v>126</v>
      </c>
      <c r="F3" s="6" t="s">
        <v>127</v>
      </c>
      <c r="G3" s="5" t="s">
        <v>128</v>
      </c>
      <c r="H3" s="5" t="s">
        <v>129</v>
      </c>
      <c r="I3" s="5" t="s">
        <v>247</v>
      </c>
      <c r="J3" s="5" t="s">
        <v>130</v>
      </c>
      <c r="K3" s="5" t="s">
        <v>131</v>
      </c>
    </row>
    <row r="4" spans="1:11" ht="96.75" customHeight="1">
      <c r="A4" s="34">
        <v>1</v>
      </c>
      <c r="B4" s="34" t="s">
        <v>145</v>
      </c>
      <c r="C4" s="34" t="s">
        <v>146</v>
      </c>
      <c r="D4" s="34" t="s">
        <v>140</v>
      </c>
      <c r="E4" s="34" t="s">
        <v>147</v>
      </c>
      <c r="F4" s="43">
        <v>1000000</v>
      </c>
      <c r="G4" s="43">
        <v>750000</v>
      </c>
      <c r="H4" s="43">
        <v>250000</v>
      </c>
      <c r="I4" s="43">
        <v>750000</v>
      </c>
      <c r="J4" s="44" t="s">
        <v>583</v>
      </c>
      <c r="K4" s="34" t="s">
        <v>0</v>
      </c>
    </row>
    <row r="5" spans="1:11" ht="54" customHeight="1">
      <c r="A5" s="34"/>
      <c r="B5" s="34"/>
      <c r="C5" s="34"/>
      <c r="D5" s="34"/>
      <c r="E5" s="34"/>
      <c r="F5" s="43"/>
      <c r="G5" s="43"/>
      <c r="H5" s="43"/>
      <c r="I5" s="43"/>
      <c r="J5" s="45"/>
      <c r="K5" s="34"/>
    </row>
    <row r="6" spans="1:11" ht="96" customHeight="1">
      <c r="A6" s="34" t="s">
        <v>14</v>
      </c>
      <c r="B6" s="34" t="s">
        <v>145</v>
      </c>
      <c r="C6" s="34" t="s">
        <v>148</v>
      </c>
      <c r="D6" s="34" t="s">
        <v>17</v>
      </c>
      <c r="E6" s="34" t="s">
        <v>149</v>
      </c>
      <c r="F6" s="43">
        <v>9000000</v>
      </c>
      <c r="G6" s="43">
        <v>6750000</v>
      </c>
      <c r="H6" s="43">
        <v>2250000</v>
      </c>
      <c r="I6" s="43">
        <v>6750000</v>
      </c>
      <c r="J6" s="44" t="s">
        <v>562</v>
      </c>
      <c r="K6" s="34" t="s">
        <v>0</v>
      </c>
    </row>
    <row r="7" spans="1:11" ht="63" customHeight="1">
      <c r="A7" s="34"/>
      <c r="B7" s="34"/>
      <c r="C7" s="34"/>
      <c r="D7" s="34"/>
      <c r="E7" s="34"/>
      <c r="F7" s="43"/>
      <c r="G7" s="43"/>
      <c r="H7" s="43"/>
      <c r="I7" s="43"/>
      <c r="J7" s="45"/>
      <c r="K7" s="34"/>
    </row>
    <row r="8" spans="1:11" ht="101.25" customHeight="1">
      <c r="A8" s="34" t="s">
        <v>15</v>
      </c>
      <c r="B8" s="34" t="s">
        <v>145</v>
      </c>
      <c r="C8" s="34" t="s">
        <v>150</v>
      </c>
      <c r="D8" s="34" t="s">
        <v>17</v>
      </c>
      <c r="E8" s="34" t="s">
        <v>151</v>
      </c>
      <c r="F8" s="43">
        <v>30000000</v>
      </c>
      <c r="G8" s="43">
        <v>22500000</v>
      </c>
      <c r="H8" s="43">
        <v>7500000</v>
      </c>
      <c r="I8" s="43">
        <v>13500000</v>
      </c>
      <c r="J8" s="44" t="s">
        <v>561</v>
      </c>
      <c r="K8" s="34" t="s">
        <v>0</v>
      </c>
    </row>
    <row r="9" spans="1:11" ht="194.25" customHeight="1">
      <c r="A9" s="34"/>
      <c r="B9" s="34"/>
      <c r="C9" s="34"/>
      <c r="D9" s="34"/>
      <c r="E9" s="34"/>
      <c r="F9" s="43"/>
      <c r="G9" s="43"/>
      <c r="H9" s="43"/>
      <c r="I9" s="43"/>
      <c r="J9" s="45"/>
      <c r="K9" s="34"/>
    </row>
    <row r="10" spans="1:11" ht="78" customHeight="1">
      <c r="A10" s="34" t="s">
        <v>16</v>
      </c>
      <c r="B10" s="34" t="s">
        <v>145</v>
      </c>
      <c r="C10" s="34" t="s">
        <v>152</v>
      </c>
      <c r="D10" s="34" t="s">
        <v>17</v>
      </c>
      <c r="E10" s="34" t="s">
        <v>153</v>
      </c>
      <c r="F10" s="43">
        <v>15000000</v>
      </c>
      <c r="G10" s="43">
        <v>11250000</v>
      </c>
      <c r="H10" s="43">
        <v>3750000</v>
      </c>
      <c r="I10" s="43">
        <v>9000000</v>
      </c>
      <c r="J10" s="44" t="s">
        <v>563</v>
      </c>
      <c r="K10" s="34" t="s">
        <v>0</v>
      </c>
    </row>
    <row r="11" spans="1:11" ht="213" customHeight="1">
      <c r="A11" s="34"/>
      <c r="B11" s="34"/>
      <c r="C11" s="34"/>
      <c r="D11" s="34"/>
      <c r="E11" s="34"/>
      <c r="F11" s="43"/>
      <c r="G11" s="43"/>
      <c r="H11" s="43"/>
      <c r="I11" s="43"/>
      <c r="J11" s="45"/>
      <c r="K11" s="34"/>
    </row>
    <row r="12" spans="1:11" ht="201" customHeight="1">
      <c r="A12" s="53">
        <v>5</v>
      </c>
      <c r="B12" s="53" t="s">
        <v>145</v>
      </c>
      <c r="C12" s="53" t="s">
        <v>154</v>
      </c>
      <c r="D12" s="53" t="s">
        <v>17</v>
      </c>
      <c r="E12" s="53" t="s">
        <v>155</v>
      </c>
      <c r="F12" s="57">
        <v>15000000</v>
      </c>
      <c r="G12" s="43">
        <v>11250000</v>
      </c>
      <c r="H12" s="43">
        <v>3750000</v>
      </c>
      <c r="I12" s="57">
        <v>3750000</v>
      </c>
      <c r="J12" s="44" t="s">
        <v>564</v>
      </c>
      <c r="K12" s="53" t="s">
        <v>0</v>
      </c>
    </row>
    <row r="13" spans="1:11" ht="93" customHeight="1">
      <c r="A13" s="54"/>
      <c r="B13" s="54"/>
      <c r="C13" s="54"/>
      <c r="D13" s="54"/>
      <c r="E13" s="54"/>
      <c r="F13" s="58"/>
      <c r="G13" s="43"/>
      <c r="H13" s="43"/>
      <c r="I13" s="58"/>
      <c r="J13" s="45"/>
      <c r="K13" s="54"/>
    </row>
    <row r="14" spans="1:11" ht="39.75" customHeight="1">
      <c r="A14" s="34" t="s">
        <v>143</v>
      </c>
      <c r="B14" s="34"/>
      <c r="C14" s="34"/>
      <c r="D14" s="34"/>
      <c r="E14" s="34"/>
      <c r="F14" s="23">
        <f>SUM(F4:F13)</f>
        <v>70000000</v>
      </c>
      <c r="G14" s="23">
        <f>SUM(G4:G13)</f>
        <v>52500000</v>
      </c>
      <c r="H14" s="23">
        <f>SUM(H4:H13)</f>
        <v>17500000</v>
      </c>
      <c r="I14" s="23">
        <f>SUM(I4:I13)</f>
        <v>33750000</v>
      </c>
      <c r="J14" s="8"/>
      <c r="K14" s="7"/>
    </row>
    <row r="15" spans="1:11" ht="39.75" customHeight="1">
      <c r="A15" s="34" t="s">
        <v>144</v>
      </c>
      <c r="B15" s="34"/>
      <c r="C15" s="34"/>
      <c r="D15" s="34"/>
      <c r="E15" s="34"/>
      <c r="F15" s="34"/>
      <c r="G15" s="34"/>
      <c r="H15" s="34"/>
      <c r="I15" s="34"/>
      <c r="J15" s="34"/>
      <c r="K15" s="34"/>
    </row>
    <row r="16" spans="1:11" ht="97.5" customHeight="1">
      <c r="A16" s="46" t="s">
        <v>0</v>
      </c>
      <c r="B16" s="46"/>
      <c r="C16" s="46"/>
      <c r="D16" s="46"/>
      <c r="E16" s="46"/>
      <c r="F16" s="46"/>
      <c r="G16" s="46"/>
      <c r="H16" s="46"/>
      <c r="I16" s="46"/>
      <c r="J16" s="46"/>
      <c r="K16" s="46"/>
    </row>
  </sheetData>
  <sheetProtection/>
  <mergeCells count="59">
    <mergeCell ref="A14:E14"/>
    <mergeCell ref="A15:K15"/>
    <mergeCell ref="A16:K16"/>
    <mergeCell ref="F12:F13"/>
    <mergeCell ref="G12:G13"/>
    <mergeCell ref="H12:H13"/>
    <mergeCell ref="I12:I13"/>
    <mergeCell ref="J12:J13"/>
    <mergeCell ref="K12:K13"/>
    <mergeCell ref="G10:G11"/>
    <mergeCell ref="H10:H11"/>
    <mergeCell ref="I10:I11"/>
    <mergeCell ref="J10:J11"/>
    <mergeCell ref="K10:K11"/>
    <mergeCell ref="A12:A13"/>
    <mergeCell ref="B12:B13"/>
    <mergeCell ref="C12:C13"/>
    <mergeCell ref="D12:D13"/>
    <mergeCell ref="E12:E13"/>
    <mergeCell ref="H8:H9"/>
    <mergeCell ref="I8:I9"/>
    <mergeCell ref="J8:J9"/>
    <mergeCell ref="K8:K9"/>
    <mergeCell ref="A10:A11"/>
    <mergeCell ref="B10:B11"/>
    <mergeCell ref="C10:C11"/>
    <mergeCell ref="D10:D11"/>
    <mergeCell ref="E10:E11"/>
    <mergeCell ref="F10:F11"/>
    <mergeCell ref="I6:I7"/>
    <mergeCell ref="J6:J7"/>
    <mergeCell ref="K6:K7"/>
    <mergeCell ref="A8:A9"/>
    <mergeCell ref="B8:B9"/>
    <mergeCell ref="C8:C9"/>
    <mergeCell ref="D8:D9"/>
    <mergeCell ref="E8:E9"/>
    <mergeCell ref="F8:F9"/>
    <mergeCell ref="G8:G9"/>
    <mergeCell ref="J4:J5"/>
    <mergeCell ref="K4:K5"/>
    <mergeCell ref="A6:A7"/>
    <mergeCell ref="B6:B7"/>
    <mergeCell ref="C6:C7"/>
    <mergeCell ref="D6:D7"/>
    <mergeCell ref="E6:E7"/>
    <mergeCell ref="F6:F7"/>
    <mergeCell ref="G6:G7"/>
    <mergeCell ref="H6:H7"/>
    <mergeCell ref="A1:K1"/>
    <mergeCell ref="A4:A5"/>
    <mergeCell ref="B4:B5"/>
    <mergeCell ref="C4:C5"/>
    <mergeCell ref="D4:D5"/>
    <mergeCell ref="E4:E5"/>
    <mergeCell ref="F4:F5"/>
    <mergeCell ref="G4:G5"/>
    <mergeCell ref="H4:H5"/>
    <mergeCell ref="I4:I5"/>
  </mergeCells>
  <printOptions horizontalCentered="1"/>
  <pageMargins left="0.3937007874015748" right="0.3937007874015748" top="0.5905511811023623" bottom="0.5905511811023623" header="0.5118110236220472" footer="0.5118110236220472"/>
  <pageSetup horizontalDpi="600" verticalDpi="600" orientation="portrait" paperSize="8" scale="68" r:id="rId1"/>
</worksheet>
</file>

<file path=xl/worksheets/sheet15.xml><?xml version="1.0" encoding="utf-8"?>
<worksheet xmlns="http://schemas.openxmlformats.org/spreadsheetml/2006/main" xmlns:r="http://schemas.openxmlformats.org/officeDocument/2006/relationships">
  <dimension ref="A1:K24"/>
  <sheetViews>
    <sheetView view="pageBreakPreview" zoomScale="40" zoomScaleNormal="40" zoomScaleSheetLayoutView="40" zoomScalePageLayoutView="0" workbookViewId="0" topLeftCell="A10">
      <selection activeCell="K22" sqref="A1:K22"/>
    </sheetView>
  </sheetViews>
  <sheetFormatPr defaultColWidth="9.00390625" defaultRowHeight="16.5"/>
  <cols>
    <col min="1" max="1" width="5.25390625" style="1" customWidth="1"/>
    <col min="2" max="2" width="8.50390625" style="1" customWidth="1"/>
    <col min="3" max="3" width="9.25390625" style="1" customWidth="1"/>
    <col min="4" max="4" width="5.625" style="1" customWidth="1"/>
    <col min="5" max="5" width="24.625" style="1" customWidth="1"/>
    <col min="6" max="6" width="18.00390625" style="2" customWidth="1"/>
    <col min="7" max="7" width="20.50390625" style="1" customWidth="1"/>
    <col min="8" max="8" width="16.875" style="1" customWidth="1"/>
    <col min="9" max="9" width="18.50390625" style="1" customWidth="1"/>
    <col min="10" max="10" width="64.625" style="1" customWidth="1"/>
    <col min="11" max="11" width="5.125" style="1" customWidth="1"/>
    <col min="12" max="16384" width="9.00390625" style="1" customWidth="1"/>
  </cols>
  <sheetData>
    <row r="1" spans="1:11" ht="79.5" customHeight="1">
      <c r="A1" s="33" t="s">
        <v>121</v>
      </c>
      <c r="B1" s="33"/>
      <c r="C1" s="33"/>
      <c r="D1" s="33"/>
      <c r="E1" s="33"/>
      <c r="F1" s="33"/>
      <c r="G1" s="33"/>
      <c r="H1" s="33"/>
      <c r="I1" s="33"/>
      <c r="J1" s="33"/>
      <c r="K1" s="33"/>
    </row>
    <row r="2" spans="1:11" ht="41.25" customHeight="1">
      <c r="A2" s="3"/>
      <c r="B2" s="3"/>
      <c r="C2" s="4"/>
      <c r="D2" s="4"/>
      <c r="E2" s="4"/>
      <c r="F2" s="4"/>
      <c r="G2" s="4"/>
      <c r="H2" s="4"/>
      <c r="I2" s="4"/>
      <c r="J2" s="10"/>
      <c r="K2" s="9"/>
    </row>
    <row r="3" spans="1:11" ht="90" customHeight="1">
      <c r="A3" s="5" t="s">
        <v>122</v>
      </c>
      <c r="B3" s="5" t="s">
        <v>123</v>
      </c>
      <c r="C3" s="5" t="s">
        <v>124</v>
      </c>
      <c r="D3" s="5" t="s">
        <v>125</v>
      </c>
      <c r="E3" s="5" t="s">
        <v>126</v>
      </c>
      <c r="F3" s="6" t="s">
        <v>127</v>
      </c>
      <c r="G3" s="5" t="s">
        <v>128</v>
      </c>
      <c r="H3" s="5" t="s">
        <v>129</v>
      </c>
      <c r="I3" s="5" t="s">
        <v>247</v>
      </c>
      <c r="J3" s="5" t="s">
        <v>130</v>
      </c>
      <c r="K3" s="5" t="s">
        <v>131</v>
      </c>
    </row>
    <row r="4" spans="1:11" ht="192" customHeight="1">
      <c r="A4" s="5">
        <v>1</v>
      </c>
      <c r="B4" s="14" t="s">
        <v>49</v>
      </c>
      <c r="C4" s="13" t="s">
        <v>139</v>
      </c>
      <c r="D4" s="13" t="s">
        <v>140</v>
      </c>
      <c r="E4" s="13" t="s">
        <v>683</v>
      </c>
      <c r="F4" s="25">
        <v>1300000</v>
      </c>
      <c r="G4" s="25">
        <v>975000</v>
      </c>
      <c r="H4" s="26">
        <v>325000</v>
      </c>
      <c r="I4" s="27">
        <v>975000</v>
      </c>
      <c r="J4" s="17" t="s">
        <v>581</v>
      </c>
      <c r="K4" s="5" t="s">
        <v>0</v>
      </c>
    </row>
    <row r="5" spans="1:11" ht="339" customHeight="1">
      <c r="A5" s="5">
        <v>2</v>
      </c>
      <c r="B5" s="5" t="s">
        <v>49</v>
      </c>
      <c r="C5" s="5" t="s">
        <v>139</v>
      </c>
      <c r="D5" s="5" t="s">
        <v>17</v>
      </c>
      <c r="E5" s="5" t="s">
        <v>684</v>
      </c>
      <c r="F5" s="27">
        <v>6000000</v>
      </c>
      <c r="G5" s="27">
        <v>4500000</v>
      </c>
      <c r="H5" s="27">
        <v>1500000</v>
      </c>
      <c r="I5" s="27">
        <v>4500000</v>
      </c>
      <c r="J5" s="17" t="s">
        <v>243</v>
      </c>
      <c r="K5" s="5" t="s">
        <v>0</v>
      </c>
    </row>
    <row r="6" spans="1:11" ht="408" customHeight="1">
      <c r="A6" s="34">
        <v>3</v>
      </c>
      <c r="B6" s="35" t="s">
        <v>49</v>
      </c>
      <c r="C6" s="37" t="s">
        <v>139</v>
      </c>
      <c r="D6" s="37" t="s">
        <v>35</v>
      </c>
      <c r="E6" s="37" t="s">
        <v>685</v>
      </c>
      <c r="F6" s="39">
        <v>12000000</v>
      </c>
      <c r="G6" s="39">
        <v>9000000</v>
      </c>
      <c r="H6" s="41">
        <v>3000000</v>
      </c>
      <c r="I6" s="43">
        <v>9000000</v>
      </c>
      <c r="J6" s="64" t="s">
        <v>244</v>
      </c>
      <c r="K6" s="34" t="s">
        <v>186</v>
      </c>
    </row>
    <row r="7" spans="1:11" ht="42" customHeight="1">
      <c r="A7" s="34"/>
      <c r="B7" s="36" t="s">
        <v>49</v>
      </c>
      <c r="C7" s="38" t="s">
        <v>51</v>
      </c>
      <c r="D7" s="38" t="s">
        <v>50</v>
      </c>
      <c r="E7" s="38" t="s">
        <v>52</v>
      </c>
      <c r="F7" s="40">
        <v>6600000</v>
      </c>
      <c r="G7" s="40">
        <v>2820540</v>
      </c>
      <c r="H7" s="42">
        <v>842501</v>
      </c>
      <c r="I7" s="43"/>
      <c r="J7" s="64"/>
      <c r="K7" s="34"/>
    </row>
    <row r="8" spans="1:11" ht="308.25" customHeight="1">
      <c r="A8" s="5">
        <v>4</v>
      </c>
      <c r="B8" s="20" t="s">
        <v>49</v>
      </c>
      <c r="C8" s="21" t="s">
        <v>139</v>
      </c>
      <c r="D8" s="21" t="s">
        <v>22</v>
      </c>
      <c r="E8" s="21" t="s">
        <v>686</v>
      </c>
      <c r="F8" s="29">
        <v>1700000</v>
      </c>
      <c r="G8" s="29">
        <v>1275000</v>
      </c>
      <c r="H8" s="30">
        <v>425000</v>
      </c>
      <c r="I8" s="27">
        <v>975000</v>
      </c>
      <c r="J8" s="17" t="s">
        <v>246</v>
      </c>
      <c r="K8" s="5" t="s">
        <v>187</v>
      </c>
    </row>
    <row r="9" spans="1:11" ht="293.25" customHeight="1">
      <c r="A9" s="5">
        <v>5</v>
      </c>
      <c r="B9" s="14" t="s">
        <v>49</v>
      </c>
      <c r="C9" s="13" t="s">
        <v>188</v>
      </c>
      <c r="D9" s="13" t="s">
        <v>17</v>
      </c>
      <c r="E9" s="13" t="s">
        <v>687</v>
      </c>
      <c r="F9" s="25">
        <v>6500000</v>
      </c>
      <c r="G9" s="25">
        <v>4875000</v>
      </c>
      <c r="H9" s="26">
        <v>1625000</v>
      </c>
      <c r="I9" s="27">
        <v>3375000</v>
      </c>
      <c r="J9" s="17" t="s">
        <v>245</v>
      </c>
      <c r="K9" s="5" t="s">
        <v>0</v>
      </c>
    </row>
    <row r="10" spans="1:11" ht="177.75" customHeight="1">
      <c r="A10" s="5">
        <v>6</v>
      </c>
      <c r="B10" s="14" t="s">
        <v>49</v>
      </c>
      <c r="C10" s="13" t="s">
        <v>188</v>
      </c>
      <c r="D10" s="13" t="s">
        <v>35</v>
      </c>
      <c r="E10" s="13" t="s">
        <v>688</v>
      </c>
      <c r="F10" s="25">
        <v>7400000</v>
      </c>
      <c r="G10" s="25">
        <v>5550000</v>
      </c>
      <c r="H10" s="26">
        <v>1850000</v>
      </c>
      <c r="I10" s="27">
        <v>3000000</v>
      </c>
      <c r="J10" s="17" t="s">
        <v>232</v>
      </c>
      <c r="K10" s="5" t="s">
        <v>0</v>
      </c>
    </row>
    <row r="11" spans="1:11" ht="208.5" customHeight="1">
      <c r="A11" s="5">
        <v>7</v>
      </c>
      <c r="B11" s="14" t="s">
        <v>49</v>
      </c>
      <c r="C11" s="13" t="s">
        <v>133</v>
      </c>
      <c r="D11" s="13" t="s">
        <v>17</v>
      </c>
      <c r="E11" s="13" t="s">
        <v>689</v>
      </c>
      <c r="F11" s="25">
        <v>7500000</v>
      </c>
      <c r="G11" s="25">
        <v>5625000</v>
      </c>
      <c r="H11" s="26">
        <v>1875000</v>
      </c>
      <c r="I11" s="27">
        <v>3000000</v>
      </c>
      <c r="J11" s="17" t="s">
        <v>233</v>
      </c>
      <c r="K11" s="5" t="s">
        <v>0</v>
      </c>
    </row>
    <row r="12" spans="1:11" ht="246.75" customHeight="1">
      <c r="A12" s="5">
        <v>8</v>
      </c>
      <c r="B12" s="14" t="s">
        <v>49</v>
      </c>
      <c r="C12" s="13" t="s">
        <v>189</v>
      </c>
      <c r="D12" s="13" t="s">
        <v>17</v>
      </c>
      <c r="E12" s="13" t="s">
        <v>690</v>
      </c>
      <c r="F12" s="25">
        <v>10000000</v>
      </c>
      <c r="G12" s="25">
        <v>7500000</v>
      </c>
      <c r="H12" s="26">
        <v>2500000</v>
      </c>
      <c r="I12" s="27">
        <v>3750000</v>
      </c>
      <c r="J12" s="17" t="s">
        <v>250</v>
      </c>
      <c r="K12" s="5" t="s">
        <v>0</v>
      </c>
    </row>
    <row r="13" spans="1:11" ht="214.5" customHeight="1">
      <c r="A13" s="5">
        <v>9</v>
      </c>
      <c r="B13" s="14" t="s">
        <v>49</v>
      </c>
      <c r="C13" s="13" t="s">
        <v>190</v>
      </c>
      <c r="D13" s="13" t="s">
        <v>17</v>
      </c>
      <c r="E13" s="13" t="s">
        <v>691</v>
      </c>
      <c r="F13" s="25">
        <v>7000000</v>
      </c>
      <c r="G13" s="25">
        <v>5250000</v>
      </c>
      <c r="H13" s="26">
        <v>1750000</v>
      </c>
      <c r="I13" s="27">
        <v>2625000</v>
      </c>
      <c r="J13" s="17" t="s">
        <v>249</v>
      </c>
      <c r="K13" s="5" t="s">
        <v>0</v>
      </c>
    </row>
    <row r="14" spans="1:11" ht="190.5" customHeight="1">
      <c r="A14" s="5">
        <v>10</v>
      </c>
      <c r="B14" s="14" t="s">
        <v>49</v>
      </c>
      <c r="C14" s="13" t="s">
        <v>191</v>
      </c>
      <c r="D14" s="13" t="s">
        <v>35</v>
      </c>
      <c r="E14" s="13" t="s">
        <v>692</v>
      </c>
      <c r="F14" s="25">
        <v>8500000</v>
      </c>
      <c r="G14" s="25">
        <v>6375000</v>
      </c>
      <c r="H14" s="26">
        <v>2125000</v>
      </c>
      <c r="I14" s="27">
        <v>4725000</v>
      </c>
      <c r="J14" s="17" t="s">
        <v>248</v>
      </c>
      <c r="K14" s="5" t="s">
        <v>0</v>
      </c>
    </row>
    <row r="15" spans="1:11" ht="177" customHeight="1">
      <c r="A15" s="53">
        <v>11</v>
      </c>
      <c r="B15" s="53" t="s">
        <v>49</v>
      </c>
      <c r="C15" s="53" t="s">
        <v>192</v>
      </c>
      <c r="D15" s="53" t="s">
        <v>17</v>
      </c>
      <c r="E15" s="53" t="s">
        <v>693</v>
      </c>
      <c r="F15" s="57">
        <v>12000000</v>
      </c>
      <c r="G15" s="57">
        <v>9000000</v>
      </c>
      <c r="H15" s="57">
        <v>3000000</v>
      </c>
      <c r="I15" s="57">
        <v>0</v>
      </c>
      <c r="J15" s="44" t="s">
        <v>234</v>
      </c>
      <c r="K15" s="53" t="s">
        <v>0</v>
      </c>
    </row>
    <row r="16" spans="1:11" ht="319.5" customHeight="1" hidden="1">
      <c r="A16" s="111"/>
      <c r="B16" s="111" t="s">
        <v>49</v>
      </c>
      <c r="C16" s="111" t="s">
        <v>51</v>
      </c>
      <c r="D16" s="111" t="s">
        <v>50</v>
      </c>
      <c r="E16" s="109"/>
      <c r="F16" s="114">
        <v>6600000</v>
      </c>
      <c r="G16" s="114">
        <v>2820550</v>
      </c>
      <c r="H16" s="114">
        <v>842511</v>
      </c>
      <c r="I16" s="114"/>
      <c r="J16" s="112"/>
      <c r="K16" s="111"/>
    </row>
    <row r="17" spans="1:11" ht="12.75" customHeight="1">
      <c r="A17" s="110"/>
      <c r="B17" s="110"/>
      <c r="C17" s="110"/>
      <c r="D17" s="110"/>
      <c r="E17" s="110"/>
      <c r="F17" s="115"/>
      <c r="G17" s="115"/>
      <c r="H17" s="115"/>
      <c r="I17" s="115"/>
      <c r="J17" s="113"/>
      <c r="K17" s="110"/>
    </row>
    <row r="18" spans="1:11" ht="194.25" customHeight="1">
      <c r="A18" s="5">
        <v>12</v>
      </c>
      <c r="B18" s="14" t="s">
        <v>49</v>
      </c>
      <c r="C18" s="13" t="s">
        <v>193</v>
      </c>
      <c r="D18" s="13" t="s">
        <v>17</v>
      </c>
      <c r="E18" s="13" t="s">
        <v>694</v>
      </c>
      <c r="F18" s="25">
        <v>4300000</v>
      </c>
      <c r="G18" s="25">
        <v>3225000</v>
      </c>
      <c r="H18" s="26">
        <v>1075000</v>
      </c>
      <c r="I18" s="27">
        <v>3000000</v>
      </c>
      <c r="J18" s="17" t="s">
        <v>235</v>
      </c>
      <c r="K18" s="5" t="s">
        <v>0</v>
      </c>
    </row>
    <row r="19" spans="1:11" ht="306" customHeight="1">
      <c r="A19" s="5">
        <v>13</v>
      </c>
      <c r="B19" s="14" t="s">
        <v>49</v>
      </c>
      <c r="C19" s="13" t="s">
        <v>133</v>
      </c>
      <c r="D19" s="13" t="s">
        <v>35</v>
      </c>
      <c r="E19" s="13" t="s">
        <v>343</v>
      </c>
      <c r="F19" s="25">
        <v>154000000</v>
      </c>
      <c r="G19" s="25">
        <v>115500000</v>
      </c>
      <c r="H19" s="26">
        <v>38500000</v>
      </c>
      <c r="I19" s="27">
        <v>34500000</v>
      </c>
      <c r="J19" s="17" t="s">
        <v>251</v>
      </c>
      <c r="K19" s="5" t="s">
        <v>194</v>
      </c>
    </row>
    <row r="20" spans="1:11" ht="268.5" customHeight="1">
      <c r="A20" s="5">
        <v>14</v>
      </c>
      <c r="B20" s="14" t="s">
        <v>49</v>
      </c>
      <c r="C20" s="13" t="s">
        <v>133</v>
      </c>
      <c r="D20" s="13" t="s">
        <v>35</v>
      </c>
      <c r="E20" s="13" t="s">
        <v>342</v>
      </c>
      <c r="F20" s="25">
        <v>6000000</v>
      </c>
      <c r="G20" s="25">
        <v>4500000</v>
      </c>
      <c r="H20" s="26">
        <v>1500000</v>
      </c>
      <c r="I20" s="27">
        <v>4500000</v>
      </c>
      <c r="J20" s="17" t="s">
        <v>236</v>
      </c>
      <c r="K20" s="5" t="s">
        <v>194</v>
      </c>
    </row>
    <row r="21" spans="1:11" ht="168" customHeight="1">
      <c r="A21" s="5">
        <v>15</v>
      </c>
      <c r="B21" s="14" t="s">
        <v>49</v>
      </c>
      <c r="C21" s="13" t="s">
        <v>237</v>
      </c>
      <c r="D21" s="13" t="s">
        <v>23</v>
      </c>
      <c r="E21" s="13" t="s">
        <v>341</v>
      </c>
      <c r="F21" s="18">
        <v>3603500</v>
      </c>
      <c r="G21" s="18">
        <f>F21*0.75</f>
        <v>2702625</v>
      </c>
      <c r="H21" s="18">
        <f>F21*0.25</f>
        <v>900875</v>
      </c>
      <c r="I21" s="27">
        <v>2700000</v>
      </c>
      <c r="J21" s="17" t="s">
        <v>252</v>
      </c>
      <c r="K21" s="5"/>
    </row>
    <row r="22" spans="1:11" ht="39.75" customHeight="1">
      <c r="A22" s="34" t="s">
        <v>143</v>
      </c>
      <c r="B22" s="34"/>
      <c r="C22" s="34"/>
      <c r="D22" s="34"/>
      <c r="E22" s="34"/>
      <c r="F22" s="18">
        <f>SUM(F4:F21)</f>
        <v>261003500</v>
      </c>
      <c r="G22" s="18">
        <f>SUM(G4:G21)</f>
        <v>191493715</v>
      </c>
      <c r="H22" s="18">
        <f>SUM(H4:H21)</f>
        <v>63635887</v>
      </c>
      <c r="I22" s="18">
        <f>SUM(I4:I21)</f>
        <v>80625000</v>
      </c>
      <c r="J22" s="8"/>
      <c r="K22" s="7"/>
    </row>
    <row r="23" spans="1:11" ht="39.75" customHeight="1">
      <c r="A23" s="34" t="s">
        <v>144</v>
      </c>
      <c r="B23" s="34"/>
      <c r="C23" s="34"/>
      <c r="D23" s="34"/>
      <c r="E23" s="34"/>
      <c r="F23" s="34"/>
      <c r="G23" s="34"/>
      <c r="H23" s="34"/>
      <c r="I23" s="34"/>
      <c r="J23" s="34"/>
      <c r="K23" s="34"/>
    </row>
    <row r="24" spans="1:11" ht="97.5" customHeight="1">
      <c r="A24" s="46" t="s">
        <v>0</v>
      </c>
      <c r="B24" s="46"/>
      <c r="C24" s="46"/>
      <c r="D24" s="46"/>
      <c r="E24" s="46"/>
      <c r="F24" s="46"/>
      <c r="G24" s="46"/>
      <c r="H24" s="46"/>
      <c r="I24" s="46"/>
      <c r="J24" s="46"/>
      <c r="K24" s="46"/>
    </row>
  </sheetData>
  <sheetProtection/>
  <mergeCells count="26">
    <mergeCell ref="J15:J17"/>
    <mergeCell ref="K15:K17"/>
    <mergeCell ref="I15:I17"/>
    <mergeCell ref="H15:H17"/>
    <mergeCell ref="G15:G17"/>
    <mergeCell ref="F15:F17"/>
    <mergeCell ref="A1:K1"/>
    <mergeCell ref="A24:K24"/>
    <mergeCell ref="A22:E22"/>
    <mergeCell ref="K6:K7"/>
    <mergeCell ref="J6:J7"/>
    <mergeCell ref="A6:A7"/>
    <mergeCell ref="B6:B7"/>
    <mergeCell ref="C6:C7"/>
    <mergeCell ref="D6:D7"/>
    <mergeCell ref="H6:H7"/>
    <mergeCell ref="I6:I7"/>
    <mergeCell ref="F6:F7"/>
    <mergeCell ref="G6:G7"/>
    <mergeCell ref="E6:E7"/>
    <mergeCell ref="A23:K23"/>
    <mergeCell ref="E15:E17"/>
    <mergeCell ref="D15:D17"/>
    <mergeCell ref="C15:C17"/>
    <mergeCell ref="B15:B17"/>
    <mergeCell ref="A15:A17"/>
  </mergeCells>
  <printOptions horizontalCentered="1"/>
  <pageMargins left="0.3937007874015748" right="0.3937007874015748" top="0.5905511811023623" bottom="0.5905511811023623" header="0.5118110236220472" footer="0.5118110236220472"/>
  <pageSetup horizontalDpi="600" verticalDpi="600" orientation="portrait" paperSize="8" scale="70" r:id="rId1"/>
</worksheet>
</file>

<file path=xl/worksheets/sheet16.xml><?xml version="1.0" encoding="utf-8"?>
<worksheet xmlns="http://schemas.openxmlformats.org/spreadsheetml/2006/main" xmlns:r="http://schemas.openxmlformats.org/officeDocument/2006/relationships">
  <dimension ref="A1:K17"/>
  <sheetViews>
    <sheetView tabSelected="1" view="pageBreakPreview" zoomScale="70" zoomScaleNormal="40" zoomScaleSheetLayoutView="70" zoomScalePageLayoutView="0" workbookViewId="0" topLeftCell="A4">
      <selection activeCell="K15" sqref="A1:K15"/>
    </sheetView>
  </sheetViews>
  <sheetFormatPr defaultColWidth="9.00390625" defaultRowHeight="16.5"/>
  <cols>
    <col min="1" max="1" width="5.25390625" style="1" customWidth="1"/>
    <col min="2" max="2" width="8.50390625" style="1" customWidth="1"/>
    <col min="3" max="3" width="9.25390625" style="1" customWidth="1"/>
    <col min="4" max="4" width="5.625" style="1" customWidth="1"/>
    <col min="5" max="5" width="24.625" style="1" customWidth="1"/>
    <col min="6" max="6" width="13.375" style="2" customWidth="1"/>
    <col min="7" max="7" width="14.875" style="1" customWidth="1"/>
    <col min="8" max="8" width="13.50390625" style="1" customWidth="1"/>
    <col min="9" max="9" width="15.50390625" style="1" customWidth="1"/>
    <col min="10" max="10" width="68.00390625" style="1" customWidth="1"/>
    <col min="11" max="16384" width="9.00390625" style="1" customWidth="1"/>
  </cols>
  <sheetData>
    <row r="1" spans="1:11" ht="79.5" customHeight="1">
      <c r="A1" s="33" t="s">
        <v>121</v>
      </c>
      <c r="B1" s="33"/>
      <c r="C1" s="33"/>
      <c r="D1" s="33"/>
      <c r="E1" s="33"/>
      <c r="F1" s="33"/>
      <c r="G1" s="33"/>
      <c r="H1" s="33"/>
      <c r="I1" s="33"/>
      <c r="J1" s="33"/>
      <c r="K1" s="33"/>
    </row>
    <row r="2" spans="1:11" ht="41.25" customHeight="1">
      <c r="A2" s="3"/>
      <c r="B2" s="3"/>
      <c r="C2" s="4"/>
      <c r="D2" s="4"/>
      <c r="E2" s="4"/>
      <c r="F2" s="4"/>
      <c r="G2" s="4"/>
      <c r="H2" s="4"/>
      <c r="I2" s="4"/>
      <c r="J2" s="10"/>
      <c r="K2" s="9"/>
    </row>
    <row r="3" spans="1:11" ht="90" customHeight="1">
      <c r="A3" s="5" t="s">
        <v>122</v>
      </c>
      <c r="B3" s="5" t="s">
        <v>123</v>
      </c>
      <c r="C3" s="5" t="s">
        <v>124</v>
      </c>
      <c r="D3" s="5" t="s">
        <v>125</v>
      </c>
      <c r="E3" s="5" t="s">
        <v>126</v>
      </c>
      <c r="F3" s="6" t="s">
        <v>127</v>
      </c>
      <c r="G3" s="5" t="s">
        <v>128</v>
      </c>
      <c r="H3" s="5" t="s">
        <v>129</v>
      </c>
      <c r="I3" s="5" t="s">
        <v>247</v>
      </c>
      <c r="J3" s="5" t="s">
        <v>130</v>
      </c>
      <c r="K3" s="5" t="s">
        <v>131</v>
      </c>
    </row>
    <row r="4" spans="1:11" ht="408" customHeight="1">
      <c r="A4" s="34">
        <v>1</v>
      </c>
      <c r="B4" s="35" t="s">
        <v>132</v>
      </c>
      <c r="C4" s="37" t="s">
        <v>133</v>
      </c>
      <c r="D4" s="37" t="s">
        <v>134</v>
      </c>
      <c r="E4" s="116" t="s">
        <v>695</v>
      </c>
      <c r="F4" s="39">
        <v>470510000</v>
      </c>
      <c r="G4" s="39">
        <f>F4*0.75</f>
        <v>352882500</v>
      </c>
      <c r="H4" s="39">
        <f>F4*0.25</f>
        <v>117627500</v>
      </c>
      <c r="I4" s="43">
        <v>27000000</v>
      </c>
      <c r="J4" s="44" t="s">
        <v>253</v>
      </c>
      <c r="K4" s="34" t="s">
        <v>135</v>
      </c>
    </row>
    <row r="5" spans="1:11" ht="114.75" customHeight="1">
      <c r="A5" s="34"/>
      <c r="B5" s="36"/>
      <c r="C5" s="38"/>
      <c r="D5" s="38"/>
      <c r="E5" s="117"/>
      <c r="F5" s="40"/>
      <c r="G5" s="40"/>
      <c r="H5" s="40"/>
      <c r="I5" s="43"/>
      <c r="J5" s="45"/>
      <c r="K5" s="34"/>
    </row>
    <row r="6" spans="1:11" ht="249.75" customHeight="1">
      <c r="A6" s="34">
        <v>2</v>
      </c>
      <c r="B6" s="35" t="s">
        <v>132</v>
      </c>
      <c r="C6" s="37" t="s">
        <v>133</v>
      </c>
      <c r="D6" s="37" t="s">
        <v>136</v>
      </c>
      <c r="E6" s="116" t="s">
        <v>137</v>
      </c>
      <c r="F6" s="39">
        <v>48000000</v>
      </c>
      <c r="G6" s="39">
        <v>36000000</v>
      </c>
      <c r="H6" s="39">
        <v>12000000</v>
      </c>
      <c r="I6" s="43">
        <v>0</v>
      </c>
      <c r="J6" s="44" t="s">
        <v>254</v>
      </c>
      <c r="K6" s="34" t="s">
        <v>138</v>
      </c>
    </row>
    <row r="7" spans="1:11" ht="45.75" customHeight="1">
      <c r="A7" s="34"/>
      <c r="B7" s="36"/>
      <c r="C7" s="38"/>
      <c r="D7" s="38"/>
      <c r="E7" s="117"/>
      <c r="F7" s="40"/>
      <c r="G7" s="40"/>
      <c r="H7" s="40"/>
      <c r="I7" s="43"/>
      <c r="J7" s="45"/>
      <c r="K7" s="34"/>
    </row>
    <row r="8" spans="1:11" ht="237.75" customHeight="1">
      <c r="A8" s="34">
        <v>3</v>
      </c>
      <c r="B8" s="35" t="s">
        <v>132</v>
      </c>
      <c r="C8" s="37" t="s">
        <v>139</v>
      </c>
      <c r="D8" s="37" t="s">
        <v>140</v>
      </c>
      <c r="E8" s="37" t="s">
        <v>696</v>
      </c>
      <c r="F8" s="39">
        <v>6000000</v>
      </c>
      <c r="G8" s="39">
        <v>4500000</v>
      </c>
      <c r="H8" s="39">
        <v>1500000</v>
      </c>
      <c r="I8" s="43">
        <v>4500000</v>
      </c>
      <c r="J8" s="44" t="s">
        <v>255</v>
      </c>
      <c r="K8" s="34" t="s">
        <v>141</v>
      </c>
    </row>
    <row r="9" spans="1:11" ht="35.25" customHeight="1">
      <c r="A9" s="34"/>
      <c r="B9" s="36"/>
      <c r="C9" s="38" t="s">
        <v>20</v>
      </c>
      <c r="D9" s="38" t="s">
        <v>17</v>
      </c>
      <c r="E9" s="38" t="s">
        <v>21</v>
      </c>
      <c r="F9" s="40"/>
      <c r="G9" s="40"/>
      <c r="H9" s="40"/>
      <c r="I9" s="43"/>
      <c r="J9" s="45"/>
      <c r="K9" s="34"/>
    </row>
    <row r="10" spans="1:11" ht="270.75" customHeight="1">
      <c r="A10" s="53">
        <v>4</v>
      </c>
      <c r="B10" s="53" t="s">
        <v>132</v>
      </c>
      <c r="C10" s="53" t="s">
        <v>139</v>
      </c>
      <c r="D10" s="53" t="s">
        <v>140</v>
      </c>
      <c r="E10" s="118" t="s">
        <v>697</v>
      </c>
      <c r="F10" s="57">
        <v>2000000</v>
      </c>
      <c r="G10" s="57">
        <v>1500000</v>
      </c>
      <c r="H10" s="57">
        <v>500000</v>
      </c>
      <c r="I10" s="57">
        <v>750000</v>
      </c>
      <c r="J10" s="44" t="s">
        <v>582</v>
      </c>
      <c r="K10" s="53" t="s">
        <v>142</v>
      </c>
    </row>
    <row r="11" spans="1:11" ht="300" customHeight="1" hidden="1">
      <c r="A11" s="111"/>
      <c r="B11" s="111"/>
      <c r="C11" s="111"/>
      <c r="D11" s="111"/>
      <c r="E11" s="119"/>
      <c r="F11" s="114"/>
      <c r="G11" s="114"/>
      <c r="H11" s="114"/>
      <c r="I11" s="114"/>
      <c r="J11" s="112"/>
      <c r="K11" s="111"/>
    </row>
    <row r="12" spans="1:11" ht="46.5" customHeight="1">
      <c r="A12" s="110"/>
      <c r="B12" s="110"/>
      <c r="C12" s="110"/>
      <c r="D12" s="110"/>
      <c r="E12" s="110"/>
      <c r="F12" s="115"/>
      <c r="G12" s="115"/>
      <c r="H12" s="115"/>
      <c r="I12" s="115"/>
      <c r="J12" s="113"/>
      <c r="K12" s="110"/>
    </row>
    <row r="13" spans="1:11" ht="379.5" customHeight="1">
      <c r="A13" s="53">
        <v>5</v>
      </c>
      <c r="B13" s="53" t="s">
        <v>280</v>
      </c>
      <c r="C13" s="53" t="s">
        <v>281</v>
      </c>
      <c r="D13" s="53" t="s">
        <v>56</v>
      </c>
      <c r="E13" s="118" t="s">
        <v>282</v>
      </c>
      <c r="F13" s="71">
        <v>5000000</v>
      </c>
      <c r="G13" s="71">
        <v>3750000</v>
      </c>
      <c r="H13" s="71">
        <v>1250000</v>
      </c>
      <c r="I13" s="57">
        <v>3000000</v>
      </c>
      <c r="J13" s="44" t="s">
        <v>340</v>
      </c>
      <c r="K13" s="53"/>
    </row>
    <row r="14" spans="1:11" ht="167.25" customHeight="1" hidden="1">
      <c r="A14" s="54"/>
      <c r="B14" s="110"/>
      <c r="C14" s="110"/>
      <c r="D14" s="110"/>
      <c r="E14" s="110"/>
      <c r="F14" s="72"/>
      <c r="G14" s="72"/>
      <c r="H14" s="72"/>
      <c r="I14" s="58"/>
      <c r="J14" s="45"/>
      <c r="K14" s="54"/>
    </row>
    <row r="15" spans="1:11" ht="39.75" customHeight="1">
      <c r="A15" s="34" t="s">
        <v>143</v>
      </c>
      <c r="B15" s="34"/>
      <c r="C15" s="34"/>
      <c r="D15" s="34"/>
      <c r="E15" s="34"/>
      <c r="F15" s="23">
        <f>SUM(F4:F14)</f>
        <v>531510000</v>
      </c>
      <c r="G15" s="23">
        <f>SUM(G4:G14)</f>
        <v>398632500</v>
      </c>
      <c r="H15" s="23">
        <f>SUM(H4:H14)</f>
        <v>132877500</v>
      </c>
      <c r="I15" s="23">
        <f>SUM(I4:I14)</f>
        <v>35250000</v>
      </c>
      <c r="J15" s="8"/>
      <c r="K15" s="7"/>
    </row>
    <row r="16" spans="1:11" ht="39.75" customHeight="1">
      <c r="A16" s="34" t="s">
        <v>144</v>
      </c>
      <c r="B16" s="34"/>
      <c r="C16" s="34"/>
      <c r="D16" s="34"/>
      <c r="E16" s="34"/>
      <c r="F16" s="34"/>
      <c r="G16" s="34"/>
      <c r="H16" s="34"/>
      <c r="I16" s="34"/>
      <c r="J16" s="34"/>
      <c r="K16" s="34"/>
    </row>
    <row r="17" spans="1:11" ht="97.5" customHeight="1">
      <c r="A17" s="46" t="s">
        <v>0</v>
      </c>
      <c r="B17" s="46"/>
      <c r="C17" s="46"/>
      <c r="D17" s="46"/>
      <c r="E17" s="46"/>
      <c r="F17" s="46"/>
      <c r="G17" s="46"/>
      <c r="H17" s="46"/>
      <c r="I17" s="46"/>
      <c r="J17" s="46"/>
      <c r="K17" s="46"/>
    </row>
  </sheetData>
  <sheetProtection/>
  <mergeCells count="59">
    <mergeCell ref="K10:K12"/>
    <mergeCell ref="I10:I12"/>
    <mergeCell ref="H10:H12"/>
    <mergeCell ref="G10:G12"/>
    <mergeCell ref="F10:F12"/>
    <mergeCell ref="E10:E12"/>
    <mergeCell ref="B13:B14"/>
    <mergeCell ref="A13:A14"/>
    <mergeCell ref="J10:J12"/>
    <mergeCell ref="D10:D12"/>
    <mergeCell ref="C10:C12"/>
    <mergeCell ref="B10:B12"/>
    <mergeCell ref="A10:A12"/>
    <mergeCell ref="A8:A9"/>
    <mergeCell ref="J13:J14"/>
    <mergeCell ref="K13:K14"/>
    <mergeCell ref="I13:I14"/>
    <mergeCell ref="H13:H14"/>
    <mergeCell ref="G13:G14"/>
    <mergeCell ref="F13:F14"/>
    <mergeCell ref="E13:E14"/>
    <mergeCell ref="D13:D14"/>
    <mergeCell ref="C13:C14"/>
    <mergeCell ref="E4:E5"/>
    <mergeCell ref="B6:B7"/>
    <mergeCell ref="B8:B9"/>
    <mergeCell ref="C6:C7"/>
    <mergeCell ref="A17:K17"/>
    <mergeCell ref="A15:E15"/>
    <mergeCell ref="A16:K16"/>
    <mergeCell ref="J6:J7"/>
    <mergeCell ref="J8:J9"/>
    <mergeCell ref="K8:K9"/>
    <mergeCell ref="J4:J5"/>
    <mergeCell ref="K4:K5"/>
    <mergeCell ref="F4:F5"/>
    <mergeCell ref="G4:G5"/>
    <mergeCell ref="H4:H5"/>
    <mergeCell ref="K6:K7"/>
    <mergeCell ref="G8:G9"/>
    <mergeCell ref="E8:E9"/>
    <mergeCell ref="C8:C9"/>
    <mergeCell ref="D8:D9"/>
    <mergeCell ref="I6:I7"/>
    <mergeCell ref="H8:H9"/>
    <mergeCell ref="F8:F9"/>
    <mergeCell ref="I8:I9"/>
    <mergeCell ref="E6:E7"/>
    <mergeCell ref="F6:F7"/>
    <mergeCell ref="A1:K1"/>
    <mergeCell ref="A4:A5"/>
    <mergeCell ref="B4:B5"/>
    <mergeCell ref="C4:C5"/>
    <mergeCell ref="D4:D5"/>
    <mergeCell ref="A6:A7"/>
    <mergeCell ref="I4:I5"/>
    <mergeCell ref="D6:D7"/>
    <mergeCell ref="G6:G7"/>
    <mergeCell ref="H6:H7"/>
  </mergeCells>
  <printOptions horizontalCentered="1"/>
  <pageMargins left="0.3937007874015748" right="0.3937007874015748" top="0.5905511811023623" bottom="0.5905511811023623" header="0.5118110236220472" footer="0.5118110236220472"/>
  <pageSetup horizontalDpi="600" verticalDpi="600" orientation="portrait" paperSize="8" scale="69" r:id="rId1"/>
</worksheet>
</file>

<file path=xl/worksheets/sheet17.xml><?xml version="1.0" encoding="utf-8"?>
<worksheet xmlns="http://schemas.openxmlformats.org/spreadsheetml/2006/main" xmlns:r="http://schemas.openxmlformats.org/officeDocument/2006/relationships">
  <sheetPr>
    <tabColor indexed="25"/>
  </sheetPr>
  <dimension ref="A1:K24"/>
  <sheetViews>
    <sheetView view="pageBreakPreview" zoomScale="50" zoomScaleNormal="50" zoomScaleSheetLayoutView="50" workbookViewId="0" topLeftCell="A7">
      <selection activeCell="K22" sqref="A1:K22"/>
    </sheetView>
  </sheetViews>
  <sheetFormatPr defaultColWidth="9.00390625" defaultRowHeight="16.5"/>
  <cols>
    <col min="1" max="1" width="5.25390625" style="1" customWidth="1"/>
    <col min="2" max="2" width="8.50390625" style="1" customWidth="1"/>
    <col min="3" max="3" width="9.25390625" style="1" customWidth="1"/>
    <col min="4" max="4" width="5.625" style="12" customWidth="1"/>
    <col min="5" max="5" width="24.625" style="1" customWidth="1"/>
    <col min="6" max="6" width="13.375" style="2" customWidth="1"/>
    <col min="7" max="7" width="14.875" style="1" customWidth="1"/>
    <col min="8" max="8" width="13.50390625" style="1" customWidth="1"/>
    <col min="9" max="9" width="18.125" style="1" customWidth="1"/>
    <col min="10" max="10" width="68.00390625" style="1" customWidth="1"/>
    <col min="11" max="16384" width="9.00390625" style="1" customWidth="1"/>
  </cols>
  <sheetData>
    <row r="1" spans="1:11" ht="79.5" customHeight="1">
      <c r="A1" s="33" t="s">
        <v>62</v>
      </c>
      <c r="B1" s="33"/>
      <c r="C1" s="33"/>
      <c r="D1" s="33"/>
      <c r="E1" s="33"/>
      <c r="F1" s="33"/>
      <c r="G1" s="33"/>
      <c r="H1" s="33"/>
      <c r="I1" s="33"/>
      <c r="J1" s="33"/>
      <c r="K1" s="33"/>
    </row>
    <row r="2" spans="1:11" ht="41.25" customHeight="1">
      <c r="A2" s="3"/>
      <c r="B2" s="3"/>
      <c r="C2" s="4"/>
      <c r="D2" s="4"/>
      <c r="E2" s="4"/>
      <c r="F2" s="4"/>
      <c r="G2" s="4"/>
      <c r="H2" s="4"/>
      <c r="I2" s="4"/>
      <c r="J2" s="10" t="s">
        <v>575</v>
      </c>
      <c r="K2" s="9"/>
    </row>
    <row r="3" spans="1:11" ht="90" customHeight="1">
      <c r="A3" s="5" t="s">
        <v>11</v>
      </c>
      <c r="B3" s="5" t="s">
        <v>10</v>
      </c>
      <c r="C3" s="5" t="s">
        <v>9</v>
      </c>
      <c r="D3" s="5" t="s">
        <v>8</v>
      </c>
      <c r="E3" s="5" t="s">
        <v>7</v>
      </c>
      <c r="F3" s="6" t="s">
        <v>6</v>
      </c>
      <c r="G3" s="5" t="s">
        <v>5</v>
      </c>
      <c r="H3" s="5" t="s">
        <v>4</v>
      </c>
      <c r="I3" s="5" t="s">
        <v>247</v>
      </c>
      <c r="J3" s="5" t="s">
        <v>3</v>
      </c>
      <c r="K3" s="5" t="s">
        <v>12</v>
      </c>
    </row>
    <row r="4" spans="1:11" ht="129.75" customHeight="1">
      <c r="A4" s="34">
        <v>1</v>
      </c>
      <c r="B4" s="35" t="s">
        <v>464</v>
      </c>
      <c r="C4" s="37" t="s">
        <v>462</v>
      </c>
      <c r="D4" s="37" t="s">
        <v>22</v>
      </c>
      <c r="E4" s="116" t="s">
        <v>467</v>
      </c>
      <c r="F4" s="39">
        <v>1500000</v>
      </c>
      <c r="G4" s="39">
        <f>F4*0.85</f>
        <v>1275000</v>
      </c>
      <c r="H4" s="41">
        <v>157500</v>
      </c>
      <c r="I4" s="43">
        <v>892500</v>
      </c>
      <c r="J4" s="44" t="s">
        <v>632</v>
      </c>
      <c r="K4" s="34"/>
    </row>
    <row r="5" spans="1:11" ht="48.75" customHeight="1">
      <c r="A5" s="34"/>
      <c r="B5" s="36"/>
      <c r="C5" s="38" t="s">
        <v>428</v>
      </c>
      <c r="D5" s="38" t="s">
        <v>17</v>
      </c>
      <c r="E5" s="117"/>
      <c r="F5" s="40"/>
      <c r="G5" s="40"/>
      <c r="H5" s="42"/>
      <c r="I5" s="43"/>
      <c r="J5" s="45"/>
      <c r="K5" s="34"/>
    </row>
    <row r="6" spans="1:11" ht="182.25" customHeight="1">
      <c r="A6" s="34">
        <v>2</v>
      </c>
      <c r="B6" s="35" t="s">
        <v>464</v>
      </c>
      <c r="C6" s="37" t="s">
        <v>462</v>
      </c>
      <c r="D6" s="53" t="s">
        <v>23</v>
      </c>
      <c r="E6" s="53" t="s">
        <v>468</v>
      </c>
      <c r="F6" s="57">
        <v>10000000</v>
      </c>
      <c r="G6" s="39">
        <f>F6*0.85</f>
        <v>8500000</v>
      </c>
      <c r="H6" s="41">
        <f>F6*0.15</f>
        <v>1500000</v>
      </c>
      <c r="I6" s="43">
        <v>8500000</v>
      </c>
      <c r="J6" s="44" t="s">
        <v>469</v>
      </c>
      <c r="K6" s="53"/>
    </row>
    <row r="7" spans="1:11" ht="71.25" customHeight="1">
      <c r="A7" s="34"/>
      <c r="B7" s="36"/>
      <c r="C7" s="38" t="s">
        <v>428</v>
      </c>
      <c r="D7" s="54"/>
      <c r="E7" s="54"/>
      <c r="F7" s="58"/>
      <c r="G7" s="40"/>
      <c r="H7" s="42"/>
      <c r="I7" s="43"/>
      <c r="J7" s="45"/>
      <c r="K7" s="54"/>
    </row>
    <row r="8" spans="1:11" ht="246" customHeight="1">
      <c r="A8" s="34">
        <v>3</v>
      </c>
      <c r="B8" s="35" t="s">
        <v>464</v>
      </c>
      <c r="C8" s="53" t="s">
        <v>462</v>
      </c>
      <c r="D8" s="53" t="s">
        <v>23</v>
      </c>
      <c r="E8" s="53" t="s">
        <v>470</v>
      </c>
      <c r="F8" s="57">
        <v>25000000</v>
      </c>
      <c r="G8" s="39">
        <f>F8*0.85</f>
        <v>21250000</v>
      </c>
      <c r="H8" s="41">
        <v>2250000</v>
      </c>
      <c r="I8" s="43">
        <v>12750000</v>
      </c>
      <c r="J8" s="44" t="s">
        <v>471</v>
      </c>
      <c r="K8" s="53" t="s">
        <v>463</v>
      </c>
    </row>
    <row r="9" spans="1:11" ht="81.75" customHeight="1">
      <c r="A9" s="34"/>
      <c r="B9" s="36"/>
      <c r="C9" s="54"/>
      <c r="D9" s="54"/>
      <c r="E9" s="54"/>
      <c r="F9" s="58"/>
      <c r="G9" s="40"/>
      <c r="H9" s="42"/>
      <c r="I9" s="43"/>
      <c r="J9" s="45"/>
      <c r="K9" s="54"/>
    </row>
    <row r="10" spans="1:11" ht="302.25" customHeight="1">
      <c r="A10" s="34">
        <v>4</v>
      </c>
      <c r="B10" s="35" t="s">
        <v>464</v>
      </c>
      <c r="C10" s="53" t="s">
        <v>472</v>
      </c>
      <c r="D10" s="53" t="s">
        <v>23</v>
      </c>
      <c r="E10" s="53" t="s">
        <v>473</v>
      </c>
      <c r="F10" s="57">
        <v>12380000</v>
      </c>
      <c r="G10" s="39">
        <f>F10*0.85</f>
        <v>10523000</v>
      </c>
      <c r="H10" s="41">
        <v>1200000</v>
      </c>
      <c r="I10" s="43">
        <v>6800000</v>
      </c>
      <c r="J10" s="44" t="s">
        <v>474</v>
      </c>
      <c r="K10" s="53" t="s">
        <v>466</v>
      </c>
    </row>
    <row r="11" spans="1:11" ht="100.5" customHeight="1">
      <c r="A11" s="34"/>
      <c r="B11" s="36"/>
      <c r="C11" s="54"/>
      <c r="D11" s="54"/>
      <c r="E11" s="54"/>
      <c r="F11" s="58"/>
      <c r="G11" s="40"/>
      <c r="H11" s="42"/>
      <c r="I11" s="43"/>
      <c r="J11" s="45"/>
      <c r="K11" s="54"/>
    </row>
    <row r="12" spans="1:11" s="32" customFormat="1" ht="339.75" customHeight="1">
      <c r="A12" s="34">
        <v>5</v>
      </c>
      <c r="B12" s="35" t="s">
        <v>461</v>
      </c>
      <c r="C12" s="37" t="s">
        <v>462</v>
      </c>
      <c r="D12" s="37" t="s">
        <v>23</v>
      </c>
      <c r="E12" s="37" t="s">
        <v>576</v>
      </c>
      <c r="F12" s="39">
        <v>25000000</v>
      </c>
      <c r="G12" s="39">
        <v>21500000</v>
      </c>
      <c r="H12" s="41">
        <v>1800000</v>
      </c>
      <c r="I12" s="43">
        <v>10200000</v>
      </c>
      <c r="J12" s="44" t="s">
        <v>577</v>
      </c>
      <c r="K12" s="34" t="s">
        <v>463</v>
      </c>
    </row>
    <row r="13" spans="1:11" ht="108" customHeight="1">
      <c r="A13" s="34"/>
      <c r="B13" s="36"/>
      <c r="C13" s="38"/>
      <c r="D13" s="38"/>
      <c r="E13" s="38"/>
      <c r="F13" s="40"/>
      <c r="G13" s="40"/>
      <c r="H13" s="42"/>
      <c r="I13" s="43"/>
      <c r="J13" s="45"/>
      <c r="K13" s="34"/>
    </row>
    <row r="14" spans="1:11" ht="51" customHeight="1">
      <c r="A14" s="34">
        <v>6</v>
      </c>
      <c r="B14" s="35" t="s">
        <v>461</v>
      </c>
      <c r="C14" s="51" t="s">
        <v>465</v>
      </c>
      <c r="D14" s="53" t="s">
        <v>23</v>
      </c>
      <c r="E14" s="53" t="s">
        <v>475</v>
      </c>
      <c r="F14" s="57">
        <v>20000000</v>
      </c>
      <c r="G14" s="39">
        <f>F14*0.85</f>
        <v>17000000</v>
      </c>
      <c r="H14" s="41">
        <f>F14*0.15</f>
        <v>3000000</v>
      </c>
      <c r="I14" s="43">
        <v>0</v>
      </c>
      <c r="J14" s="44" t="s">
        <v>476</v>
      </c>
      <c r="K14" s="53" t="s">
        <v>463</v>
      </c>
    </row>
    <row r="15" spans="1:11" ht="189" customHeight="1">
      <c r="A15" s="34"/>
      <c r="B15" s="36"/>
      <c r="C15" s="52"/>
      <c r="D15" s="54"/>
      <c r="E15" s="54"/>
      <c r="F15" s="58"/>
      <c r="G15" s="40"/>
      <c r="H15" s="42"/>
      <c r="I15" s="43"/>
      <c r="J15" s="45"/>
      <c r="K15" s="54"/>
    </row>
    <row r="16" spans="1:11" ht="152.25" customHeight="1">
      <c r="A16" s="34">
        <v>7</v>
      </c>
      <c r="B16" s="35" t="s">
        <v>464</v>
      </c>
      <c r="C16" s="51" t="s">
        <v>477</v>
      </c>
      <c r="D16" s="53" t="s">
        <v>17</v>
      </c>
      <c r="E16" s="53" t="s">
        <v>478</v>
      </c>
      <c r="F16" s="57">
        <v>15000000</v>
      </c>
      <c r="G16" s="39">
        <f>F16*0.85</f>
        <v>12750000</v>
      </c>
      <c r="H16" s="41">
        <v>1500000</v>
      </c>
      <c r="I16" s="43">
        <v>8500000</v>
      </c>
      <c r="J16" s="44" t="s">
        <v>479</v>
      </c>
      <c r="K16" s="53" t="s">
        <v>466</v>
      </c>
    </row>
    <row r="17" spans="1:11" ht="67.5" customHeight="1">
      <c r="A17" s="34"/>
      <c r="B17" s="36"/>
      <c r="C17" s="52"/>
      <c r="D17" s="54"/>
      <c r="E17" s="54"/>
      <c r="F17" s="58"/>
      <c r="G17" s="40"/>
      <c r="H17" s="42"/>
      <c r="I17" s="43"/>
      <c r="J17" s="45"/>
      <c r="K17" s="54"/>
    </row>
    <row r="18" spans="1:11" ht="238.5" customHeight="1">
      <c r="A18" s="34">
        <v>8</v>
      </c>
      <c r="B18" s="35" t="s">
        <v>461</v>
      </c>
      <c r="C18" s="51" t="s">
        <v>477</v>
      </c>
      <c r="D18" s="53" t="s">
        <v>19</v>
      </c>
      <c r="E18" s="53" t="s">
        <v>480</v>
      </c>
      <c r="F18" s="57">
        <v>50000000</v>
      </c>
      <c r="G18" s="39">
        <f>F18*0.85</f>
        <v>42500000</v>
      </c>
      <c r="H18" s="41">
        <v>3000000</v>
      </c>
      <c r="I18" s="43">
        <v>17000000</v>
      </c>
      <c r="J18" s="44" t="s">
        <v>481</v>
      </c>
      <c r="K18" s="53" t="s">
        <v>482</v>
      </c>
    </row>
    <row r="19" spans="1:11" ht="45" customHeight="1">
      <c r="A19" s="34"/>
      <c r="B19" s="36"/>
      <c r="C19" s="52"/>
      <c r="D19" s="54"/>
      <c r="E19" s="54"/>
      <c r="F19" s="58"/>
      <c r="G19" s="40"/>
      <c r="H19" s="42"/>
      <c r="I19" s="43"/>
      <c r="J19" s="45"/>
      <c r="K19" s="54"/>
    </row>
    <row r="20" spans="1:11" ht="208.5" customHeight="1">
      <c r="A20" s="34">
        <v>9</v>
      </c>
      <c r="B20" s="35" t="s">
        <v>461</v>
      </c>
      <c r="C20" s="51" t="s">
        <v>483</v>
      </c>
      <c r="D20" s="53" t="s">
        <v>23</v>
      </c>
      <c r="E20" s="53" t="s">
        <v>484</v>
      </c>
      <c r="F20" s="57">
        <v>3000000</v>
      </c>
      <c r="G20" s="39">
        <f>F20*0.85</f>
        <v>2550000</v>
      </c>
      <c r="H20" s="41">
        <v>375000</v>
      </c>
      <c r="I20" s="43">
        <v>2125000</v>
      </c>
      <c r="J20" s="44" t="s">
        <v>485</v>
      </c>
      <c r="K20" s="53"/>
    </row>
    <row r="21" spans="1:11" ht="47.25" customHeight="1">
      <c r="A21" s="34"/>
      <c r="B21" s="36"/>
      <c r="C21" s="52"/>
      <c r="D21" s="54"/>
      <c r="E21" s="54"/>
      <c r="F21" s="58"/>
      <c r="G21" s="40"/>
      <c r="H21" s="42"/>
      <c r="I21" s="43"/>
      <c r="J21" s="45"/>
      <c r="K21" s="54"/>
    </row>
    <row r="22" spans="1:11" ht="46.5" customHeight="1">
      <c r="A22" s="67" t="s">
        <v>2</v>
      </c>
      <c r="B22" s="68"/>
      <c r="C22" s="68"/>
      <c r="D22" s="68"/>
      <c r="E22" s="69"/>
      <c r="F22" s="23">
        <f>SUM(F4:F21)</f>
        <v>161880000</v>
      </c>
      <c r="G22" s="23">
        <f>SUM(G4:G21)</f>
        <v>137848000</v>
      </c>
      <c r="H22" s="23">
        <f>SUM(H4:H21)</f>
        <v>14782500</v>
      </c>
      <c r="I22" s="23">
        <f>SUM(I4:I21)</f>
        <v>66767500</v>
      </c>
      <c r="J22" s="8"/>
      <c r="K22" s="7"/>
    </row>
    <row r="23" spans="1:11" ht="21" customHeight="1">
      <c r="A23" s="67" t="s">
        <v>1</v>
      </c>
      <c r="B23" s="68"/>
      <c r="C23" s="68"/>
      <c r="D23" s="68"/>
      <c r="E23" s="68"/>
      <c r="F23" s="68"/>
      <c r="G23" s="68"/>
      <c r="H23" s="68"/>
      <c r="I23" s="68"/>
      <c r="J23" s="68"/>
      <c r="K23" s="69"/>
    </row>
    <row r="24" spans="1:11" ht="60.75" customHeight="1">
      <c r="A24" s="73" t="s">
        <v>0</v>
      </c>
      <c r="B24" s="74"/>
      <c r="C24" s="74"/>
      <c r="D24" s="74"/>
      <c r="E24" s="74"/>
      <c r="F24" s="74"/>
      <c r="G24" s="74"/>
      <c r="H24" s="74"/>
      <c r="I24" s="74"/>
      <c r="J24" s="74"/>
      <c r="K24" s="75"/>
    </row>
  </sheetData>
  <sheetProtection/>
  <mergeCells count="103">
    <mergeCell ref="A22:E22"/>
    <mergeCell ref="A23:K23"/>
    <mergeCell ref="A24:K24"/>
    <mergeCell ref="F20:F21"/>
    <mergeCell ref="G20:G21"/>
    <mergeCell ref="H20:H21"/>
    <mergeCell ref="I20:I21"/>
    <mergeCell ref="J20:J21"/>
    <mergeCell ref="K20:K21"/>
    <mergeCell ref="G18:G19"/>
    <mergeCell ref="H18:H19"/>
    <mergeCell ref="I18:I19"/>
    <mergeCell ref="J18:J19"/>
    <mergeCell ref="K18:K19"/>
    <mergeCell ref="A20:A21"/>
    <mergeCell ref="B20:B21"/>
    <mergeCell ref="C20:C21"/>
    <mergeCell ref="D20:D21"/>
    <mergeCell ref="E20:E21"/>
    <mergeCell ref="A18:A19"/>
    <mergeCell ref="B18:B19"/>
    <mergeCell ref="C18:C19"/>
    <mergeCell ref="D18:D19"/>
    <mergeCell ref="E18:E19"/>
    <mergeCell ref="F18:F19"/>
    <mergeCell ref="F16:F17"/>
    <mergeCell ref="G16:G17"/>
    <mergeCell ref="H16:H17"/>
    <mergeCell ref="I16:I17"/>
    <mergeCell ref="J16:J17"/>
    <mergeCell ref="K16:K17"/>
    <mergeCell ref="G14:G15"/>
    <mergeCell ref="H14:H15"/>
    <mergeCell ref="I14:I15"/>
    <mergeCell ref="J14:J15"/>
    <mergeCell ref="K14:K15"/>
    <mergeCell ref="A16:A17"/>
    <mergeCell ref="B16:B17"/>
    <mergeCell ref="C16:C17"/>
    <mergeCell ref="D16:D17"/>
    <mergeCell ref="E16:E17"/>
    <mergeCell ref="A14:A15"/>
    <mergeCell ref="B14:B15"/>
    <mergeCell ref="C14:C15"/>
    <mergeCell ref="D14:D15"/>
    <mergeCell ref="E14:E15"/>
    <mergeCell ref="F14:F15"/>
    <mergeCell ref="F12:F13"/>
    <mergeCell ref="G12:G13"/>
    <mergeCell ref="H12:H13"/>
    <mergeCell ref="I12:I13"/>
    <mergeCell ref="J12:J13"/>
    <mergeCell ref="K12:K13"/>
    <mergeCell ref="G10:G11"/>
    <mergeCell ref="H10:H11"/>
    <mergeCell ref="I10:I11"/>
    <mergeCell ref="J10:J11"/>
    <mergeCell ref="K10:K11"/>
    <mergeCell ref="A12:A13"/>
    <mergeCell ref="B12:B13"/>
    <mergeCell ref="C12:C13"/>
    <mergeCell ref="D12:D13"/>
    <mergeCell ref="E12:E13"/>
    <mergeCell ref="H8:H9"/>
    <mergeCell ref="I8:I9"/>
    <mergeCell ref="J8:J9"/>
    <mergeCell ref="K8:K9"/>
    <mergeCell ref="A10:A11"/>
    <mergeCell ref="B10:B11"/>
    <mergeCell ref="C10:C11"/>
    <mergeCell ref="D10:D11"/>
    <mergeCell ref="E10:E11"/>
    <mergeCell ref="F10:F11"/>
    <mergeCell ref="I6:I7"/>
    <mergeCell ref="J6:J7"/>
    <mergeCell ref="K6:K7"/>
    <mergeCell ref="A8:A9"/>
    <mergeCell ref="B8:B9"/>
    <mergeCell ref="C8:C9"/>
    <mergeCell ref="D8:D9"/>
    <mergeCell ref="E8:E9"/>
    <mergeCell ref="F8:F9"/>
    <mergeCell ref="G8:G9"/>
    <mergeCell ref="J4:J5"/>
    <mergeCell ref="K4:K5"/>
    <mergeCell ref="A6:A7"/>
    <mergeCell ref="B6:B7"/>
    <mergeCell ref="C6:C7"/>
    <mergeCell ref="D6:D7"/>
    <mergeCell ref="E6:E7"/>
    <mergeCell ref="F6:F7"/>
    <mergeCell ref="G6:G7"/>
    <mergeCell ref="H6:H7"/>
    <mergeCell ref="A1:K1"/>
    <mergeCell ref="A4:A5"/>
    <mergeCell ref="B4:B5"/>
    <mergeCell ref="C4:C5"/>
    <mergeCell ref="D4:D5"/>
    <mergeCell ref="E4:E5"/>
    <mergeCell ref="F4:F5"/>
    <mergeCell ref="G4:G5"/>
    <mergeCell ref="H4:H5"/>
    <mergeCell ref="I4:I5"/>
  </mergeCells>
  <printOptions horizontalCentered="1"/>
  <pageMargins left="0.3937007874015748" right="0.3937007874015748" top="0.5905511811023623" bottom="0.5905511811023623" header="0.5118110236220472" footer="0.5118110236220472"/>
  <pageSetup horizontalDpi="600" verticalDpi="600" orientation="portrait" paperSize="8" scale="70" r:id="rId1"/>
  <colBreaks count="1" manualBreakCount="1">
    <brk id="17" max="65535" man="1"/>
  </colBreaks>
</worksheet>
</file>

<file path=xl/worksheets/sheet18.xml><?xml version="1.0" encoding="utf-8"?>
<worksheet xmlns="http://schemas.openxmlformats.org/spreadsheetml/2006/main" xmlns:r="http://schemas.openxmlformats.org/officeDocument/2006/relationships">
  <dimension ref="A1:K10"/>
  <sheetViews>
    <sheetView view="pageBreakPreview" zoomScale="40" zoomScaleNormal="40" zoomScaleSheetLayoutView="40" zoomScalePageLayoutView="0" workbookViewId="0" topLeftCell="A1">
      <selection activeCell="K8" sqref="A1:K8"/>
    </sheetView>
  </sheetViews>
  <sheetFormatPr defaultColWidth="9.00390625" defaultRowHeight="16.5"/>
  <cols>
    <col min="1" max="1" width="5.25390625" style="1" customWidth="1"/>
    <col min="2" max="2" width="8.50390625" style="1" customWidth="1"/>
    <col min="3" max="3" width="9.25390625" style="1" customWidth="1"/>
    <col min="4" max="4" width="5.625" style="1" customWidth="1"/>
    <col min="5" max="5" width="24.625" style="1" customWidth="1"/>
    <col min="6" max="6" width="13.375" style="2" customWidth="1"/>
    <col min="7" max="7" width="14.875" style="1" customWidth="1"/>
    <col min="8" max="8" width="13.50390625" style="1" customWidth="1"/>
    <col min="9" max="9" width="15.625" style="1" customWidth="1"/>
    <col min="10" max="10" width="68.00390625" style="1" customWidth="1"/>
    <col min="11" max="16384" width="9.00390625" style="1" customWidth="1"/>
  </cols>
  <sheetData>
    <row r="1" spans="1:11" ht="79.5" customHeight="1">
      <c r="A1" s="33" t="s">
        <v>608</v>
      </c>
      <c r="B1" s="33"/>
      <c r="C1" s="33"/>
      <c r="D1" s="33"/>
      <c r="E1" s="33"/>
      <c r="F1" s="33"/>
      <c r="G1" s="33"/>
      <c r="H1" s="33"/>
      <c r="I1" s="33"/>
      <c r="J1" s="33"/>
      <c r="K1" s="33"/>
    </row>
    <row r="2" spans="1:11" ht="41.25" customHeight="1">
      <c r="A2" s="3"/>
      <c r="B2" s="3"/>
      <c r="C2" s="4"/>
      <c r="D2" s="4"/>
      <c r="E2" s="4"/>
      <c r="F2" s="4"/>
      <c r="G2" s="4"/>
      <c r="H2" s="4"/>
      <c r="I2" s="4"/>
      <c r="J2" s="10" t="s">
        <v>622</v>
      </c>
      <c r="K2" s="9"/>
    </row>
    <row r="3" spans="1:11" ht="90" customHeight="1">
      <c r="A3" s="5" t="s">
        <v>609</v>
      </c>
      <c r="B3" s="5" t="s">
        <v>610</v>
      </c>
      <c r="C3" s="5" t="s">
        <v>611</v>
      </c>
      <c r="D3" s="5" t="s">
        <v>612</v>
      </c>
      <c r="E3" s="5" t="s">
        <v>613</v>
      </c>
      <c r="F3" s="6" t="s">
        <v>614</v>
      </c>
      <c r="G3" s="5" t="s">
        <v>615</v>
      </c>
      <c r="H3" s="5" t="s">
        <v>616</v>
      </c>
      <c r="I3" s="5" t="s">
        <v>584</v>
      </c>
      <c r="J3" s="5" t="s">
        <v>617</v>
      </c>
      <c r="K3" s="5" t="s">
        <v>618</v>
      </c>
    </row>
    <row r="4" spans="1:11" ht="399.75" customHeight="1">
      <c r="A4" s="34">
        <v>1</v>
      </c>
      <c r="B4" s="35" t="s">
        <v>623</v>
      </c>
      <c r="C4" s="37" t="s">
        <v>624</v>
      </c>
      <c r="D4" s="37" t="s">
        <v>586</v>
      </c>
      <c r="E4" s="37" t="s">
        <v>625</v>
      </c>
      <c r="F4" s="39">
        <v>13550000</v>
      </c>
      <c r="G4" s="39">
        <f>F4*0.85</f>
        <v>11517500</v>
      </c>
      <c r="H4" s="41">
        <f>F4-G4</f>
        <v>2032500</v>
      </c>
      <c r="I4" s="43">
        <v>7225000</v>
      </c>
      <c r="J4" s="44" t="s">
        <v>626</v>
      </c>
      <c r="K4" s="34" t="s">
        <v>0</v>
      </c>
    </row>
    <row r="5" spans="1:11" ht="294.75" customHeight="1">
      <c r="A5" s="34"/>
      <c r="B5" s="36"/>
      <c r="C5" s="38"/>
      <c r="D5" s="38"/>
      <c r="E5" s="38"/>
      <c r="F5" s="40"/>
      <c r="G5" s="40"/>
      <c r="H5" s="42"/>
      <c r="I5" s="43"/>
      <c r="J5" s="45"/>
      <c r="K5" s="34"/>
    </row>
    <row r="6" spans="1:11" ht="399.75" customHeight="1">
      <c r="A6" s="34">
        <v>2</v>
      </c>
      <c r="B6" s="35" t="s">
        <v>623</v>
      </c>
      <c r="C6" s="37" t="s">
        <v>624</v>
      </c>
      <c r="D6" s="37" t="s">
        <v>586</v>
      </c>
      <c r="E6" s="37" t="s">
        <v>627</v>
      </c>
      <c r="F6" s="39">
        <v>3100000</v>
      </c>
      <c r="G6" s="39">
        <f>F6*0.85</f>
        <v>2635000</v>
      </c>
      <c r="H6" s="41">
        <f>F6-G6</f>
        <v>465000</v>
      </c>
      <c r="I6" s="43">
        <v>0</v>
      </c>
      <c r="J6" s="44" t="s">
        <v>567</v>
      </c>
      <c r="K6" s="34" t="s">
        <v>0</v>
      </c>
    </row>
    <row r="7" spans="1:11" ht="132.75" customHeight="1">
      <c r="A7" s="34"/>
      <c r="B7" s="36"/>
      <c r="C7" s="38"/>
      <c r="D7" s="38"/>
      <c r="E7" s="38"/>
      <c r="F7" s="40"/>
      <c r="G7" s="40"/>
      <c r="H7" s="42"/>
      <c r="I7" s="43"/>
      <c r="J7" s="45"/>
      <c r="K7" s="34"/>
    </row>
    <row r="8" spans="1:11" ht="39.75" customHeight="1">
      <c r="A8" s="34" t="s">
        <v>2</v>
      </c>
      <c r="B8" s="34"/>
      <c r="C8" s="34"/>
      <c r="D8" s="34"/>
      <c r="E8" s="34"/>
      <c r="F8" s="23">
        <f>SUM(F4:F7)</f>
        <v>16650000</v>
      </c>
      <c r="G8" s="23">
        <f>SUM(G4:G7)</f>
        <v>14152500</v>
      </c>
      <c r="H8" s="23">
        <f>SUM(H4:H7)</f>
        <v>2497500</v>
      </c>
      <c r="I8" s="23">
        <f>SUM(I4:I7)</f>
        <v>7225000</v>
      </c>
      <c r="J8" s="8"/>
      <c r="K8" s="7"/>
    </row>
    <row r="9" spans="1:11" ht="39.75" customHeight="1">
      <c r="A9" s="34" t="s">
        <v>1</v>
      </c>
      <c r="B9" s="34"/>
      <c r="C9" s="34"/>
      <c r="D9" s="34"/>
      <c r="E9" s="34"/>
      <c r="F9" s="34"/>
      <c r="G9" s="34"/>
      <c r="H9" s="34"/>
      <c r="I9" s="34"/>
      <c r="J9" s="34"/>
      <c r="K9" s="34"/>
    </row>
    <row r="10" spans="1:11" ht="97.5" customHeight="1">
      <c r="A10" s="46" t="s">
        <v>0</v>
      </c>
      <c r="B10" s="46"/>
      <c r="C10" s="46"/>
      <c r="D10" s="46"/>
      <c r="E10" s="46"/>
      <c r="F10" s="46"/>
      <c r="G10" s="46"/>
      <c r="H10" s="46"/>
      <c r="I10" s="46"/>
      <c r="J10" s="46"/>
      <c r="K10" s="46"/>
    </row>
  </sheetData>
  <sheetProtection/>
  <mergeCells count="26">
    <mergeCell ref="I6:I7"/>
    <mergeCell ref="J6:J7"/>
    <mergeCell ref="K6:K7"/>
    <mergeCell ref="A8:E8"/>
    <mergeCell ref="A9:K9"/>
    <mergeCell ref="A10:K10"/>
    <mergeCell ref="J4:J5"/>
    <mergeCell ref="K4:K5"/>
    <mergeCell ref="A6:A7"/>
    <mergeCell ref="B6:B7"/>
    <mergeCell ref="C6:C7"/>
    <mergeCell ref="D6:D7"/>
    <mergeCell ref="E6:E7"/>
    <mergeCell ref="F6:F7"/>
    <mergeCell ref="G6:G7"/>
    <mergeCell ref="H6:H7"/>
    <mergeCell ref="A1:K1"/>
    <mergeCell ref="A4:A5"/>
    <mergeCell ref="B4:B5"/>
    <mergeCell ref="C4:C5"/>
    <mergeCell ref="D4:D5"/>
    <mergeCell ref="E4:E5"/>
    <mergeCell ref="F4:F5"/>
    <mergeCell ref="G4:G5"/>
    <mergeCell ref="H4:H5"/>
    <mergeCell ref="I4:I5"/>
  </mergeCells>
  <printOptions horizontalCentered="1"/>
  <pageMargins left="0.3937007874015748" right="0.3937007874015748" top="0.5905511811023623" bottom="0.5905511811023623" header="0.5118110236220472" footer="0.5118110236220472"/>
  <pageSetup horizontalDpi="600" verticalDpi="600" orientation="portrait" paperSize="8" scale="65" r:id="rId1"/>
</worksheet>
</file>

<file path=xl/worksheets/sheet19.xml><?xml version="1.0" encoding="utf-8"?>
<worksheet xmlns="http://schemas.openxmlformats.org/spreadsheetml/2006/main" xmlns:r="http://schemas.openxmlformats.org/officeDocument/2006/relationships">
  <dimension ref="A1:K24"/>
  <sheetViews>
    <sheetView zoomScale="60" zoomScaleNormal="60" zoomScalePageLayoutView="0" workbookViewId="0" topLeftCell="A1">
      <selection activeCell="K22" sqref="A1:K22"/>
    </sheetView>
  </sheetViews>
  <sheetFormatPr defaultColWidth="9.00390625" defaultRowHeight="16.5"/>
  <cols>
    <col min="1" max="1" width="5.25390625" style="1" customWidth="1"/>
    <col min="2" max="2" width="8.50390625" style="1" customWidth="1"/>
    <col min="3" max="3" width="9.25390625" style="1" customWidth="1"/>
    <col min="4" max="4" width="5.625" style="1" customWidth="1"/>
    <col min="5" max="5" width="24.625" style="1" customWidth="1"/>
    <col min="6" max="6" width="13.375" style="2" customWidth="1"/>
    <col min="7" max="7" width="14.875" style="1" customWidth="1"/>
    <col min="8" max="8" width="13.50390625" style="1" customWidth="1"/>
    <col min="9" max="9" width="15.75390625" style="1" customWidth="1"/>
    <col min="10" max="10" width="70.75390625" style="1" customWidth="1"/>
    <col min="11" max="11" width="10.75390625" style="1" customWidth="1"/>
    <col min="12" max="16384" width="9.00390625" style="1" customWidth="1"/>
  </cols>
  <sheetData>
    <row r="1" spans="1:11" ht="79.5" customHeight="1">
      <c r="A1" s="33" t="s">
        <v>62</v>
      </c>
      <c r="B1" s="33"/>
      <c r="C1" s="33"/>
      <c r="D1" s="33"/>
      <c r="E1" s="33"/>
      <c r="F1" s="33"/>
      <c r="G1" s="33"/>
      <c r="H1" s="33"/>
      <c r="I1" s="33"/>
      <c r="J1" s="33"/>
      <c r="K1" s="33"/>
    </row>
    <row r="2" spans="1:11" ht="41.25" customHeight="1">
      <c r="A2" s="3"/>
      <c r="B2" s="3"/>
      <c r="C2" s="4"/>
      <c r="D2" s="4"/>
      <c r="E2" s="4"/>
      <c r="F2" s="4"/>
      <c r="G2" s="4"/>
      <c r="H2" s="4"/>
      <c r="I2" s="4"/>
      <c r="J2" s="10"/>
      <c r="K2" s="9"/>
    </row>
    <row r="3" spans="1:11" ht="90" customHeight="1">
      <c r="A3" s="5" t="s">
        <v>11</v>
      </c>
      <c r="B3" s="5" t="s">
        <v>10</v>
      </c>
      <c r="C3" s="5" t="s">
        <v>9</v>
      </c>
      <c r="D3" s="5" t="s">
        <v>8</v>
      </c>
      <c r="E3" s="5" t="s">
        <v>7</v>
      </c>
      <c r="F3" s="6" t="s">
        <v>6</v>
      </c>
      <c r="G3" s="5" t="s">
        <v>5</v>
      </c>
      <c r="H3" s="5" t="s">
        <v>4</v>
      </c>
      <c r="I3" s="5" t="s">
        <v>257</v>
      </c>
      <c r="J3" s="5" t="s">
        <v>3</v>
      </c>
      <c r="K3" s="5" t="s">
        <v>12</v>
      </c>
    </row>
    <row r="4" spans="1:11" ht="408.75" customHeight="1">
      <c r="A4" s="34">
        <v>1</v>
      </c>
      <c r="B4" s="35" t="s">
        <v>54</v>
      </c>
      <c r="C4" s="37" t="s">
        <v>90</v>
      </c>
      <c r="D4" s="37" t="s">
        <v>56</v>
      </c>
      <c r="E4" s="47" t="s">
        <v>101</v>
      </c>
      <c r="F4" s="41">
        <v>7000000</v>
      </c>
      <c r="G4" s="41">
        <f>F4*0.85</f>
        <v>5950000</v>
      </c>
      <c r="H4" s="41">
        <f>F4*0.15</f>
        <v>1050000</v>
      </c>
      <c r="I4" s="43">
        <v>5950000</v>
      </c>
      <c r="J4" s="44" t="s">
        <v>357</v>
      </c>
      <c r="K4" s="34" t="s">
        <v>0</v>
      </c>
    </row>
    <row r="5" spans="1:11" ht="64.5" customHeight="1">
      <c r="A5" s="34"/>
      <c r="B5" s="36"/>
      <c r="C5" s="38"/>
      <c r="D5" s="38"/>
      <c r="E5" s="48"/>
      <c r="F5" s="42"/>
      <c r="G5" s="42"/>
      <c r="H5" s="42"/>
      <c r="I5" s="43"/>
      <c r="J5" s="45"/>
      <c r="K5" s="34"/>
    </row>
    <row r="6" spans="1:11" ht="249" customHeight="1">
      <c r="A6" s="34">
        <v>2</v>
      </c>
      <c r="B6" s="35" t="s">
        <v>54</v>
      </c>
      <c r="C6" s="37" t="s">
        <v>94</v>
      </c>
      <c r="D6" s="37" t="s">
        <v>56</v>
      </c>
      <c r="E6" s="47" t="s">
        <v>95</v>
      </c>
      <c r="F6" s="41">
        <v>4000000</v>
      </c>
      <c r="G6" s="41">
        <f>F6*0.85</f>
        <v>3400000</v>
      </c>
      <c r="H6" s="41">
        <f>F6*0.15</f>
        <v>600000</v>
      </c>
      <c r="I6" s="43">
        <v>3400000</v>
      </c>
      <c r="J6" s="44" t="s">
        <v>358</v>
      </c>
      <c r="K6" s="34"/>
    </row>
    <row r="7" spans="1:11" ht="29.25" customHeight="1">
      <c r="A7" s="34"/>
      <c r="B7" s="36"/>
      <c r="C7" s="38"/>
      <c r="D7" s="38"/>
      <c r="E7" s="48"/>
      <c r="F7" s="42"/>
      <c r="G7" s="42"/>
      <c r="H7" s="42"/>
      <c r="I7" s="43"/>
      <c r="J7" s="45"/>
      <c r="K7" s="34"/>
    </row>
    <row r="8" spans="1:11" ht="408.75" customHeight="1">
      <c r="A8" s="34">
        <v>3</v>
      </c>
      <c r="B8" s="35" t="s">
        <v>54</v>
      </c>
      <c r="C8" s="37" t="s">
        <v>92</v>
      </c>
      <c r="D8" s="37" t="s">
        <v>56</v>
      </c>
      <c r="E8" s="47" t="s">
        <v>93</v>
      </c>
      <c r="F8" s="39">
        <v>6722000</v>
      </c>
      <c r="G8" s="41">
        <v>5444820</v>
      </c>
      <c r="H8" s="41">
        <v>1277180</v>
      </c>
      <c r="I8" s="43">
        <v>3400000</v>
      </c>
      <c r="J8" s="44" t="s">
        <v>359</v>
      </c>
      <c r="K8" s="34"/>
    </row>
    <row r="9" spans="1:11" ht="195.75" customHeight="1">
      <c r="A9" s="34"/>
      <c r="B9" s="36"/>
      <c r="C9" s="38"/>
      <c r="D9" s="38"/>
      <c r="E9" s="48"/>
      <c r="F9" s="40"/>
      <c r="G9" s="42"/>
      <c r="H9" s="42"/>
      <c r="I9" s="43"/>
      <c r="J9" s="45"/>
      <c r="K9" s="34"/>
    </row>
    <row r="10" spans="1:11" ht="91.5" customHeight="1">
      <c r="A10" s="34">
        <v>4</v>
      </c>
      <c r="B10" s="35" t="s">
        <v>54</v>
      </c>
      <c r="C10" s="37" t="s">
        <v>96</v>
      </c>
      <c r="D10" s="37" t="s">
        <v>56</v>
      </c>
      <c r="E10" s="47" t="s">
        <v>97</v>
      </c>
      <c r="F10" s="39">
        <v>1473500</v>
      </c>
      <c r="G10" s="41">
        <v>641990</v>
      </c>
      <c r="H10" s="41">
        <v>104510</v>
      </c>
      <c r="I10" s="43">
        <v>510000</v>
      </c>
      <c r="J10" s="44" t="s">
        <v>360</v>
      </c>
      <c r="K10" s="34"/>
    </row>
    <row r="11" spans="1:11" ht="45.75" customHeight="1">
      <c r="A11" s="34"/>
      <c r="B11" s="36"/>
      <c r="C11" s="38"/>
      <c r="D11" s="38"/>
      <c r="E11" s="48"/>
      <c r="F11" s="40"/>
      <c r="G11" s="42"/>
      <c r="H11" s="42"/>
      <c r="I11" s="43"/>
      <c r="J11" s="45"/>
      <c r="K11" s="34"/>
    </row>
    <row r="12" spans="1:11" ht="363.75" customHeight="1">
      <c r="A12" s="34">
        <v>5</v>
      </c>
      <c r="B12" s="35" t="s">
        <v>54</v>
      </c>
      <c r="C12" s="34" t="s">
        <v>104</v>
      </c>
      <c r="D12" s="34" t="s">
        <v>56</v>
      </c>
      <c r="E12" s="120" t="s">
        <v>119</v>
      </c>
      <c r="F12" s="43">
        <v>9420000</v>
      </c>
      <c r="G12" s="41">
        <f>F12*0.85</f>
        <v>8007000</v>
      </c>
      <c r="H12" s="41">
        <f>F12*0.15</f>
        <v>1413000</v>
      </c>
      <c r="I12" s="57">
        <v>3400000</v>
      </c>
      <c r="J12" s="44" t="s">
        <v>361</v>
      </c>
      <c r="K12" s="53"/>
    </row>
    <row r="13" spans="1:11" ht="55.5" customHeight="1">
      <c r="A13" s="34"/>
      <c r="B13" s="36"/>
      <c r="C13" s="34"/>
      <c r="D13" s="34"/>
      <c r="E13" s="120"/>
      <c r="F13" s="43"/>
      <c r="G13" s="42"/>
      <c r="H13" s="42"/>
      <c r="I13" s="58"/>
      <c r="J13" s="45"/>
      <c r="K13" s="54"/>
    </row>
    <row r="14" spans="1:11" ht="251.25" customHeight="1">
      <c r="A14" s="34">
        <v>6</v>
      </c>
      <c r="B14" s="35" t="s">
        <v>54</v>
      </c>
      <c r="C14" s="51" t="s">
        <v>99</v>
      </c>
      <c r="D14" s="53" t="s">
        <v>56</v>
      </c>
      <c r="E14" s="121" t="s">
        <v>98</v>
      </c>
      <c r="F14" s="57">
        <v>5160000</v>
      </c>
      <c r="G14" s="41">
        <f>F14*0.85</f>
        <v>4386000</v>
      </c>
      <c r="H14" s="41">
        <f>F14*0.15</f>
        <v>774000</v>
      </c>
      <c r="I14" s="57">
        <v>2975000</v>
      </c>
      <c r="J14" s="44" t="s">
        <v>362</v>
      </c>
      <c r="K14" s="53"/>
    </row>
    <row r="15" spans="1:11" ht="59.25" customHeight="1">
      <c r="A15" s="34"/>
      <c r="B15" s="36"/>
      <c r="C15" s="52"/>
      <c r="D15" s="54"/>
      <c r="E15" s="122"/>
      <c r="F15" s="58"/>
      <c r="G15" s="42"/>
      <c r="H15" s="42"/>
      <c r="I15" s="58"/>
      <c r="J15" s="45"/>
      <c r="K15" s="54"/>
    </row>
    <row r="16" spans="1:11" ht="408.75" customHeight="1">
      <c r="A16" s="34">
        <v>7</v>
      </c>
      <c r="B16" s="35" t="s">
        <v>54</v>
      </c>
      <c r="C16" s="34" t="s">
        <v>102</v>
      </c>
      <c r="D16" s="34" t="s">
        <v>19</v>
      </c>
      <c r="E16" s="120" t="s">
        <v>103</v>
      </c>
      <c r="F16" s="43">
        <v>3644500</v>
      </c>
      <c r="G16" s="41">
        <v>3170280</v>
      </c>
      <c r="H16" s="41">
        <v>473720</v>
      </c>
      <c r="I16" s="57">
        <v>2550000</v>
      </c>
      <c r="J16" s="44" t="s">
        <v>363</v>
      </c>
      <c r="K16" s="53"/>
    </row>
    <row r="17" spans="1:11" ht="76.5" customHeight="1">
      <c r="A17" s="34"/>
      <c r="B17" s="36"/>
      <c r="C17" s="34"/>
      <c r="D17" s="34"/>
      <c r="E17" s="120"/>
      <c r="F17" s="43"/>
      <c r="G17" s="42"/>
      <c r="H17" s="42"/>
      <c r="I17" s="58"/>
      <c r="J17" s="45"/>
      <c r="K17" s="54"/>
    </row>
    <row r="18" spans="1:11" ht="96" customHeight="1">
      <c r="A18" s="34">
        <v>8</v>
      </c>
      <c r="B18" s="35" t="s">
        <v>54</v>
      </c>
      <c r="C18" s="34" t="s">
        <v>91</v>
      </c>
      <c r="D18" s="34" t="s">
        <v>56</v>
      </c>
      <c r="E18" s="120" t="s">
        <v>120</v>
      </c>
      <c r="F18" s="43">
        <v>500000</v>
      </c>
      <c r="G18" s="41">
        <f>F18*0.85</f>
        <v>425000</v>
      </c>
      <c r="H18" s="41">
        <f>F18*0.15</f>
        <v>75000</v>
      </c>
      <c r="I18" s="57">
        <v>0</v>
      </c>
      <c r="J18" s="44" t="s">
        <v>364</v>
      </c>
      <c r="K18" s="53"/>
    </row>
    <row r="19" spans="1:11" ht="34.5" customHeight="1">
      <c r="A19" s="34"/>
      <c r="B19" s="36"/>
      <c r="C19" s="34"/>
      <c r="D19" s="34"/>
      <c r="E19" s="120"/>
      <c r="F19" s="43"/>
      <c r="G19" s="42"/>
      <c r="H19" s="42"/>
      <c r="I19" s="58"/>
      <c r="J19" s="45"/>
      <c r="K19" s="54"/>
    </row>
    <row r="20" spans="1:11" ht="61.5" customHeight="1">
      <c r="A20" s="34">
        <v>9</v>
      </c>
      <c r="B20" s="35" t="s">
        <v>54</v>
      </c>
      <c r="C20" s="34" t="s">
        <v>99</v>
      </c>
      <c r="D20" s="34" t="s">
        <v>56</v>
      </c>
      <c r="E20" s="120" t="s">
        <v>100</v>
      </c>
      <c r="F20" s="43">
        <v>2640000</v>
      </c>
      <c r="G20" s="41">
        <f>F20*0.85</f>
        <v>2244000</v>
      </c>
      <c r="H20" s="41">
        <f>F20*0.15</f>
        <v>396000</v>
      </c>
      <c r="I20" s="57">
        <v>0</v>
      </c>
      <c r="J20" s="44" t="s">
        <v>365</v>
      </c>
      <c r="K20" s="53"/>
    </row>
    <row r="21" spans="1:11" ht="45.75" customHeight="1">
      <c r="A21" s="34"/>
      <c r="B21" s="36"/>
      <c r="C21" s="34"/>
      <c r="D21" s="34"/>
      <c r="E21" s="120"/>
      <c r="F21" s="43"/>
      <c r="G21" s="42"/>
      <c r="H21" s="42"/>
      <c r="I21" s="58"/>
      <c r="J21" s="45"/>
      <c r="K21" s="54"/>
    </row>
    <row r="22" spans="1:11" ht="63.75" customHeight="1">
      <c r="A22" s="67" t="s">
        <v>2</v>
      </c>
      <c r="B22" s="68"/>
      <c r="C22" s="68"/>
      <c r="D22" s="68"/>
      <c r="E22" s="69"/>
      <c r="F22" s="24">
        <f>SUM(F4:F21)</f>
        <v>40560000</v>
      </c>
      <c r="G22" s="24">
        <f>SUM(G4:G21)</f>
        <v>33669090</v>
      </c>
      <c r="H22" s="24">
        <f>SUM(H4:H21)</f>
        <v>6163410</v>
      </c>
      <c r="I22" s="24">
        <f>SUM(I4:I21)</f>
        <v>22185000</v>
      </c>
      <c r="J22" s="8"/>
      <c r="K22" s="7"/>
    </row>
    <row r="23" spans="1:11" ht="21" customHeight="1">
      <c r="A23" s="67" t="s">
        <v>1</v>
      </c>
      <c r="B23" s="68"/>
      <c r="C23" s="68"/>
      <c r="D23" s="68"/>
      <c r="E23" s="68"/>
      <c r="F23" s="68"/>
      <c r="G23" s="68"/>
      <c r="H23" s="68"/>
      <c r="I23" s="68"/>
      <c r="J23" s="68"/>
      <c r="K23" s="69"/>
    </row>
    <row r="24" spans="1:11" ht="199.5" customHeight="1">
      <c r="A24" s="73" t="s">
        <v>0</v>
      </c>
      <c r="B24" s="74"/>
      <c r="C24" s="74"/>
      <c r="D24" s="74"/>
      <c r="E24" s="74"/>
      <c r="F24" s="74"/>
      <c r="G24" s="74"/>
      <c r="H24" s="74"/>
      <c r="I24" s="74"/>
      <c r="J24" s="74"/>
      <c r="K24" s="75"/>
    </row>
  </sheetData>
  <sheetProtection/>
  <mergeCells count="103">
    <mergeCell ref="A23:K23"/>
    <mergeCell ref="A24:K24"/>
    <mergeCell ref="A22:E22"/>
    <mergeCell ref="F20:F21"/>
    <mergeCell ref="G20:G21"/>
    <mergeCell ref="H20:H21"/>
    <mergeCell ref="I20:I21"/>
    <mergeCell ref="J20:J21"/>
    <mergeCell ref="K20:K21"/>
    <mergeCell ref="G18:G19"/>
    <mergeCell ref="H18:H19"/>
    <mergeCell ref="I18:I19"/>
    <mergeCell ref="J18:J19"/>
    <mergeCell ref="K18:K19"/>
    <mergeCell ref="A20:A21"/>
    <mergeCell ref="B20:B21"/>
    <mergeCell ref="C20:C21"/>
    <mergeCell ref="D20:D21"/>
    <mergeCell ref="E20:E21"/>
    <mergeCell ref="A18:A19"/>
    <mergeCell ref="B18:B19"/>
    <mergeCell ref="C18:C19"/>
    <mergeCell ref="D18:D19"/>
    <mergeCell ref="E18:E19"/>
    <mergeCell ref="F18:F19"/>
    <mergeCell ref="F16:F17"/>
    <mergeCell ref="G16:G17"/>
    <mergeCell ref="H16:H17"/>
    <mergeCell ref="I16:I17"/>
    <mergeCell ref="J16:J17"/>
    <mergeCell ref="K16:K17"/>
    <mergeCell ref="G14:G15"/>
    <mergeCell ref="H14:H15"/>
    <mergeCell ref="I14:I15"/>
    <mergeCell ref="J14:J15"/>
    <mergeCell ref="K14:K15"/>
    <mergeCell ref="A16:A17"/>
    <mergeCell ref="B16:B17"/>
    <mergeCell ref="C16:C17"/>
    <mergeCell ref="D16:D17"/>
    <mergeCell ref="E16:E17"/>
    <mergeCell ref="A14:A15"/>
    <mergeCell ref="B14:B15"/>
    <mergeCell ref="C14:C15"/>
    <mergeCell ref="D14:D15"/>
    <mergeCell ref="E14:E15"/>
    <mergeCell ref="F14:F15"/>
    <mergeCell ref="F12:F13"/>
    <mergeCell ref="G12:G13"/>
    <mergeCell ref="H12:H13"/>
    <mergeCell ref="I12:I13"/>
    <mergeCell ref="J12:J13"/>
    <mergeCell ref="K12:K13"/>
    <mergeCell ref="G10:G11"/>
    <mergeCell ref="H10:H11"/>
    <mergeCell ref="I10:I11"/>
    <mergeCell ref="J10:J11"/>
    <mergeCell ref="K10:K11"/>
    <mergeCell ref="A12:A13"/>
    <mergeCell ref="B12:B13"/>
    <mergeCell ref="C12:C13"/>
    <mergeCell ref="D12:D13"/>
    <mergeCell ref="E12:E13"/>
    <mergeCell ref="H8:H9"/>
    <mergeCell ref="I8:I9"/>
    <mergeCell ref="J8:J9"/>
    <mergeCell ref="K8:K9"/>
    <mergeCell ref="A10:A11"/>
    <mergeCell ref="B10:B11"/>
    <mergeCell ref="C10:C11"/>
    <mergeCell ref="D10:D11"/>
    <mergeCell ref="E10:E11"/>
    <mergeCell ref="F10:F11"/>
    <mergeCell ref="I6:I7"/>
    <mergeCell ref="J6:J7"/>
    <mergeCell ref="K6:K7"/>
    <mergeCell ref="A8:A9"/>
    <mergeCell ref="B8:B9"/>
    <mergeCell ref="C8:C9"/>
    <mergeCell ref="D8:D9"/>
    <mergeCell ref="E8:E9"/>
    <mergeCell ref="F8:F9"/>
    <mergeCell ref="G8:G9"/>
    <mergeCell ref="J4:J5"/>
    <mergeCell ref="K4:K5"/>
    <mergeCell ref="A6:A7"/>
    <mergeCell ref="B6:B7"/>
    <mergeCell ref="C6:C7"/>
    <mergeCell ref="D6:D7"/>
    <mergeCell ref="E6:E7"/>
    <mergeCell ref="F6:F7"/>
    <mergeCell ref="G6:G7"/>
    <mergeCell ref="H6:H7"/>
    <mergeCell ref="A1:K1"/>
    <mergeCell ref="A4:A5"/>
    <mergeCell ref="B4:B5"/>
    <mergeCell ref="C4:C5"/>
    <mergeCell ref="D4:D5"/>
    <mergeCell ref="E4:E5"/>
    <mergeCell ref="F4:F5"/>
    <mergeCell ref="G4:G5"/>
    <mergeCell ref="H4:H5"/>
    <mergeCell ref="I4:I5"/>
  </mergeCells>
  <printOptions/>
  <pageMargins left="0.7086614173228347" right="0.7086614173228347" top="0.7480314960629921" bottom="0.7480314960629921" header="0.31496062992125984" footer="0.31496062992125984"/>
  <pageSetup horizontalDpi="600" verticalDpi="600" orientation="portrait" paperSize="8" scale="65" r:id="rId1"/>
</worksheet>
</file>

<file path=xl/worksheets/sheet2.xml><?xml version="1.0" encoding="utf-8"?>
<worksheet xmlns="http://schemas.openxmlformats.org/spreadsheetml/2006/main" xmlns:r="http://schemas.openxmlformats.org/officeDocument/2006/relationships">
  <dimension ref="A1:K22"/>
  <sheetViews>
    <sheetView view="pageBreakPreview" zoomScale="70" zoomScaleNormal="50" zoomScaleSheetLayoutView="70" zoomScalePageLayoutView="0" workbookViewId="0" topLeftCell="A1">
      <selection activeCell="K20" sqref="A1:K20"/>
    </sheetView>
  </sheetViews>
  <sheetFormatPr defaultColWidth="9.00390625" defaultRowHeight="16.5"/>
  <cols>
    <col min="1" max="1" width="5.25390625" style="1" customWidth="1"/>
    <col min="2" max="2" width="8.50390625" style="1" customWidth="1"/>
    <col min="3" max="3" width="9.25390625" style="1" customWidth="1"/>
    <col min="4" max="4" width="6.625" style="1" customWidth="1"/>
    <col min="5" max="5" width="24.625" style="1" customWidth="1"/>
    <col min="6" max="6" width="13.375" style="2" customWidth="1"/>
    <col min="7" max="7" width="14.875" style="1" customWidth="1"/>
    <col min="8" max="8" width="13.50390625" style="1" customWidth="1"/>
    <col min="9" max="9" width="16.875" style="1" customWidth="1"/>
    <col min="10" max="10" width="66.25390625" style="1" customWidth="1"/>
    <col min="11" max="11" width="5.375" style="1" customWidth="1"/>
    <col min="12" max="16384" width="9.00390625" style="1" customWidth="1"/>
  </cols>
  <sheetData>
    <row r="1" spans="1:11" ht="79.5" customHeight="1">
      <c r="A1" s="33" t="s">
        <v>62</v>
      </c>
      <c r="B1" s="33"/>
      <c r="C1" s="33"/>
      <c r="D1" s="33"/>
      <c r="E1" s="33"/>
      <c r="F1" s="33"/>
      <c r="G1" s="33"/>
      <c r="H1" s="33"/>
      <c r="I1" s="33"/>
      <c r="J1" s="33"/>
      <c r="K1" s="33"/>
    </row>
    <row r="2" spans="1:11" ht="41.25" customHeight="1">
      <c r="A2" s="3"/>
      <c r="B2" s="3"/>
      <c r="C2" s="4"/>
      <c r="D2" s="4"/>
      <c r="E2" s="4"/>
      <c r="F2" s="4"/>
      <c r="G2" s="4"/>
      <c r="H2" s="4"/>
      <c r="I2" s="4"/>
      <c r="J2" s="10"/>
      <c r="K2" s="9"/>
    </row>
    <row r="3" spans="1:11" ht="90" customHeight="1">
      <c r="A3" s="5" t="s">
        <v>11</v>
      </c>
      <c r="B3" s="5" t="s">
        <v>10</v>
      </c>
      <c r="C3" s="5" t="s">
        <v>9</v>
      </c>
      <c r="D3" s="5" t="s">
        <v>8</v>
      </c>
      <c r="E3" s="5" t="s">
        <v>7</v>
      </c>
      <c r="F3" s="6" t="s">
        <v>6</v>
      </c>
      <c r="G3" s="5" t="s">
        <v>5</v>
      </c>
      <c r="H3" s="5" t="s">
        <v>4</v>
      </c>
      <c r="I3" s="5" t="s">
        <v>257</v>
      </c>
      <c r="J3" s="5" t="s">
        <v>3</v>
      </c>
      <c r="K3" s="5" t="s">
        <v>12</v>
      </c>
    </row>
    <row r="4" spans="1:11" ht="399.75" customHeight="1">
      <c r="A4" s="34">
        <v>1</v>
      </c>
      <c r="B4" s="35" t="s">
        <v>58</v>
      </c>
      <c r="C4" s="37" t="s">
        <v>344</v>
      </c>
      <c r="D4" s="37" t="s">
        <v>19</v>
      </c>
      <c r="E4" s="47" t="s">
        <v>63</v>
      </c>
      <c r="F4" s="39">
        <v>6180000</v>
      </c>
      <c r="G4" s="39">
        <f>F4*0.8</f>
        <v>4944000</v>
      </c>
      <c r="H4" s="41">
        <f>F4*0.2</f>
        <v>1236000</v>
      </c>
      <c r="I4" s="43">
        <v>4944000</v>
      </c>
      <c r="J4" s="49" t="s">
        <v>345</v>
      </c>
      <c r="K4" s="34"/>
    </row>
    <row r="5" spans="1:11" ht="347.25" customHeight="1">
      <c r="A5" s="34"/>
      <c r="B5" s="36"/>
      <c r="C5" s="38"/>
      <c r="D5" s="38"/>
      <c r="E5" s="48"/>
      <c r="F5" s="40"/>
      <c r="G5" s="40"/>
      <c r="H5" s="42"/>
      <c r="I5" s="43"/>
      <c r="J5" s="49"/>
      <c r="K5" s="34"/>
    </row>
    <row r="6" spans="1:11" ht="399.75" customHeight="1">
      <c r="A6" s="34">
        <v>2</v>
      </c>
      <c r="B6" s="35" t="s">
        <v>58</v>
      </c>
      <c r="C6" s="37" t="s">
        <v>64</v>
      </c>
      <c r="D6" s="37" t="s">
        <v>22</v>
      </c>
      <c r="E6" s="47" t="s">
        <v>65</v>
      </c>
      <c r="F6" s="39">
        <v>1700000</v>
      </c>
      <c r="G6" s="39">
        <f>F6*0.8</f>
        <v>1360000</v>
      </c>
      <c r="H6" s="41">
        <f>F6*0.2</f>
        <v>340000</v>
      </c>
      <c r="I6" s="43">
        <v>10400000</v>
      </c>
      <c r="J6" s="49" t="s">
        <v>346</v>
      </c>
      <c r="K6" s="34"/>
    </row>
    <row r="7" spans="1:11" ht="170.25" customHeight="1">
      <c r="A7" s="34"/>
      <c r="B7" s="36"/>
      <c r="C7" s="38"/>
      <c r="D7" s="38"/>
      <c r="E7" s="48"/>
      <c r="F7" s="40"/>
      <c r="G7" s="40"/>
      <c r="H7" s="42"/>
      <c r="I7" s="43"/>
      <c r="J7" s="49"/>
      <c r="K7" s="34"/>
    </row>
    <row r="8" spans="1:11" ht="399.75" customHeight="1">
      <c r="A8" s="34">
        <v>3</v>
      </c>
      <c r="B8" s="35" t="s">
        <v>58</v>
      </c>
      <c r="C8" s="37" t="s">
        <v>347</v>
      </c>
      <c r="D8" s="37" t="s">
        <v>22</v>
      </c>
      <c r="E8" s="47" t="s">
        <v>646</v>
      </c>
      <c r="F8" s="39">
        <v>1000000</v>
      </c>
      <c r="G8" s="39">
        <f>F8*0.8</f>
        <v>800000</v>
      </c>
      <c r="H8" s="41">
        <f>F8*0.2</f>
        <v>200000</v>
      </c>
      <c r="I8" s="43">
        <v>12000000</v>
      </c>
      <c r="J8" s="50" t="s">
        <v>645</v>
      </c>
      <c r="K8" s="34"/>
    </row>
    <row r="9" spans="1:11" ht="186.75" customHeight="1">
      <c r="A9" s="34"/>
      <c r="B9" s="36"/>
      <c r="C9" s="38"/>
      <c r="D9" s="38"/>
      <c r="E9" s="48"/>
      <c r="F9" s="40"/>
      <c r="G9" s="40"/>
      <c r="H9" s="42"/>
      <c r="I9" s="43"/>
      <c r="J9" s="50"/>
      <c r="K9" s="34"/>
    </row>
    <row r="10" spans="1:11" ht="399.75" customHeight="1">
      <c r="A10" s="34">
        <v>4</v>
      </c>
      <c r="B10" s="35" t="s">
        <v>58</v>
      </c>
      <c r="C10" s="37" t="s">
        <v>348</v>
      </c>
      <c r="D10" s="37" t="s">
        <v>22</v>
      </c>
      <c r="E10" s="47" t="s">
        <v>67</v>
      </c>
      <c r="F10" s="39">
        <v>2000000</v>
      </c>
      <c r="G10" s="39">
        <f>F10*0.8</f>
        <v>1600000</v>
      </c>
      <c r="H10" s="41">
        <f>F10*0.2</f>
        <v>400000</v>
      </c>
      <c r="I10" s="43">
        <v>8000000</v>
      </c>
      <c r="J10" s="49" t="s">
        <v>639</v>
      </c>
      <c r="K10" s="34"/>
    </row>
    <row r="11" spans="1:11" ht="128.25" customHeight="1">
      <c r="A11" s="34"/>
      <c r="B11" s="36"/>
      <c r="C11" s="38"/>
      <c r="D11" s="38"/>
      <c r="E11" s="48"/>
      <c r="F11" s="40"/>
      <c r="G11" s="40"/>
      <c r="H11" s="42"/>
      <c r="I11" s="43"/>
      <c r="J11" s="49"/>
      <c r="K11" s="34"/>
    </row>
    <row r="12" spans="1:11" ht="399.75" customHeight="1">
      <c r="A12" s="34">
        <v>5</v>
      </c>
      <c r="B12" s="35" t="s">
        <v>58</v>
      </c>
      <c r="C12" s="37" t="s">
        <v>68</v>
      </c>
      <c r="D12" s="37" t="s">
        <v>19</v>
      </c>
      <c r="E12" s="47" t="s">
        <v>647</v>
      </c>
      <c r="F12" s="39">
        <v>6000000</v>
      </c>
      <c r="G12" s="39">
        <f>F12*0.8</f>
        <v>4800000</v>
      </c>
      <c r="H12" s="41">
        <f>F12*0.2</f>
        <v>1200000</v>
      </c>
      <c r="I12" s="43">
        <v>4000000</v>
      </c>
      <c r="J12" s="49" t="s">
        <v>638</v>
      </c>
      <c r="K12" s="34"/>
    </row>
    <row r="13" spans="1:11" ht="294" customHeight="1">
      <c r="A13" s="34"/>
      <c r="B13" s="36"/>
      <c r="C13" s="38"/>
      <c r="D13" s="38"/>
      <c r="E13" s="48"/>
      <c r="F13" s="40"/>
      <c r="G13" s="40"/>
      <c r="H13" s="42"/>
      <c r="I13" s="43"/>
      <c r="J13" s="49"/>
      <c r="K13" s="34"/>
    </row>
    <row r="14" spans="1:11" ht="399.75" customHeight="1">
      <c r="A14" s="34">
        <v>6</v>
      </c>
      <c r="B14" s="35" t="s">
        <v>58</v>
      </c>
      <c r="C14" s="37" t="s">
        <v>349</v>
      </c>
      <c r="D14" s="37" t="s">
        <v>56</v>
      </c>
      <c r="E14" s="47" t="s">
        <v>574</v>
      </c>
      <c r="F14" s="39">
        <v>6500000</v>
      </c>
      <c r="G14" s="39">
        <f>F14*0.8</f>
        <v>5200000</v>
      </c>
      <c r="H14" s="41">
        <f>F14*0.2</f>
        <v>1300000</v>
      </c>
      <c r="I14" s="43">
        <v>5200000</v>
      </c>
      <c r="J14" s="61" t="s">
        <v>640</v>
      </c>
      <c r="K14" s="34"/>
    </row>
    <row r="15" spans="1:11" ht="264" customHeight="1">
      <c r="A15" s="34"/>
      <c r="B15" s="36"/>
      <c r="C15" s="38"/>
      <c r="D15" s="38"/>
      <c r="E15" s="48"/>
      <c r="F15" s="40"/>
      <c r="G15" s="40"/>
      <c r="H15" s="42"/>
      <c r="I15" s="43"/>
      <c r="J15" s="61"/>
      <c r="K15" s="34"/>
    </row>
    <row r="16" spans="1:11" ht="399.75" customHeight="1">
      <c r="A16" s="34">
        <v>7</v>
      </c>
      <c r="B16" s="35" t="s">
        <v>58</v>
      </c>
      <c r="C16" s="51" t="s">
        <v>59</v>
      </c>
      <c r="D16" s="53" t="s">
        <v>22</v>
      </c>
      <c r="E16" s="55" t="s">
        <v>380</v>
      </c>
      <c r="F16" s="57">
        <v>2000000</v>
      </c>
      <c r="G16" s="39">
        <f>F16*0.8</f>
        <v>1600000</v>
      </c>
      <c r="H16" s="41">
        <f>F16*0.2</f>
        <v>400000</v>
      </c>
      <c r="I16" s="57">
        <v>1120000</v>
      </c>
      <c r="J16" s="59" t="s">
        <v>580</v>
      </c>
      <c r="K16" s="53"/>
    </row>
    <row r="17" spans="1:11" ht="264" customHeight="1">
      <c r="A17" s="34"/>
      <c r="B17" s="36"/>
      <c r="C17" s="52"/>
      <c r="D17" s="54"/>
      <c r="E17" s="56"/>
      <c r="F17" s="58"/>
      <c r="G17" s="40"/>
      <c r="H17" s="42"/>
      <c r="I17" s="58"/>
      <c r="J17" s="60"/>
      <c r="K17" s="54"/>
    </row>
    <row r="18" spans="1:11" ht="399.75" customHeight="1">
      <c r="A18" s="34">
        <v>8</v>
      </c>
      <c r="B18" s="35" t="s">
        <v>58</v>
      </c>
      <c r="C18" s="51" t="s">
        <v>347</v>
      </c>
      <c r="D18" s="15" t="s">
        <v>56</v>
      </c>
      <c r="E18" s="55" t="s">
        <v>648</v>
      </c>
      <c r="F18" s="57">
        <v>9000000</v>
      </c>
      <c r="G18" s="39">
        <f>F18*0.8</f>
        <v>7200000</v>
      </c>
      <c r="H18" s="41">
        <f>F18*0.2</f>
        <v>1800000</v>
      </c>
      <c r="I18" s="57">
        <v>5600000</v>
      </c>
      <c r="J18" s="62" t="s">
        <v>641</v>
      </c>
      <c r="K18" s="53"/>
    </row>
    <row r="19" spans="1:11" ht="264" customHeight="1">
      <c r="A19" s="34"/>
      <c r="B19" s="36"/>
      <c r="C19" s="52"/>
      <c r="D19" s="19"/>
      <c r="E19" s="56"/>
      <c r="F19" s="58"/>
      <c r="G19" s="40"/>
      <c r="H19" s="42"/>
      <c r="I19" s="58"/>
      <c r="J19" s="63"/>
      <c r="K19" s="54"/>
    </row>
    <row r="20" spans="1:11" ht="62.25" customHeight="1">
      <c r="A20" s="34" t="s">
        <v>2</v>
      </c>
      <c r="B20" s="34"/>
      <c r="C20" s="34"/>
      <c r="D20" s="34"/>
      <c r="E20" s="34"/>
      <c r="F20" s="23">
        <f>SUM(F4:F19)</f>
        <v>34380000</v>
      </c>
      <c r="G20" s="23">
        <f>SUM(G4:G19)</f>
        <v>27504000</v>
      </c>
      <c r="H20" s="23">
        <f>SUM(H4:H19)</f>
        <v>6876000</v>
      </c>
      <c r="I20" s="23">
        <f>SUM(I4:I19)</f>
        <v>51264000</v>
      </c>
      <c r="J20" s="8"/>
      <c r="K20" s="7"/>
    </row>
    <row r="21" spans="1:11" ht="39.75" customHeight="1">
      <c r="A21" s="34" t="s">
        <v>1</v>
      </c>
      <c r="B21" s="34"/>
      <c r="C21" s="34"/>
      <c r="D21" s="34"/>
      <c r="E21" s="34"/>
      <c r="F21" s="34"/>
      <c r="G21" s="34"/>
      <c r="H21" s="34"/>
      <c r="I21" s="34"/>
      <c r="J21" s="34"/>
      <c r="K21" s="34"/>
    </row>
    <row r="22" spans="1:11" ht="97.5" customHeight="1">
      <c r="A22" s="46" t="s">
        <v>0</v>
      </c>
      <c r="B22" s="46"/>
      <c r="C22" s="46"/>
      <c r="D22" s="46"/>
      <c r="E22" s="46"/>
      <c r="F22" s="46"/>
      <c r="G22" s="46"/>
      <c r="H22" s="46"/>
      <c r="I22" s="46"/>
      <c r="J22" s="46"/>
      <c r="K22" s="46"/>
    </row>
  </sheetData>
  <sheetProtection/>
  <mergeCells count="91">
    <mergeCell ref="A22:K22"/>
    <mergeCell ref="H18:H19"/>
    <mergeCell ref="I18:I19"/>
    <mergeCell ref="J18:J19"/>
    <mergeCell ref="K18:K19"/>
    <mergeCell ref="A20:E20"/>
    <mergeCell ref="A21:K21"/>
    <mergeCell ref="A18:A19"/>
    <mergeCell ref="B18:B19"/>
    <mergeCell ref="C18:C19"/>
    <mergeCell ref="E18:E19"/>
    <mergeCell ref="F18:F19"/>
    <mergeCell ref="G18:G19"/>
    <mergeCell ref="F16:F17"/>
    <mergeCell ref="G16:G17"/>
    <mergeCell ref="H16:H17"/>
    <mergeCell ref="I16:I17"/>
    <mergeCell ref="J16:J17"/>
    <mergeCell ref="K16:K17"/>
    <mergeCell ref="G14:G15"/>
    <mergeCell ref="H14:H15"/>
    <mergeCell ref="I14:I15"/>
    <mergeCell ref="J14:J15"/>
    <mergeCell ref="K14:K15"/>
    <mergeCell ref="A16:A17"/>
    <mergeCell ref="B16:B17"/>
    <mergeCell ref="C16:C17"/>
    <mergeCell ref="D16:D17"/>
    <mergeCell ref="E16:E17"/>
    <mergeCell ref="A14:A15"/>
    <mergeCell ref="B14:B15"/>
    <mergeCell ref="C14:C15"/>
    <mergeCell ref="D14:D15"/>
    <mergeCell ref="E14:E15"/>
    <mergeCell ref="F14:F15"/>
    <mergeCell ref="F12:F13"/>
    <mergeCell ref="G12:G13"/>
    <mergeCell ref="H12:H13"/>
    <mergeCell ref="I12:I13"/>
    <mergeCell ref="J12:J13"/>
    <mergeCell ref="K12:K13"/>
    <mergeCell ref="G10:G11"/>
    <mergeCell ref="H10:H11"/>
    <mergeCell ref="I10:I11"/>
    <mergeCell ref="J10:J11"/>
    <mergeCell ref="K10:K11"/>
    <mergeCell ref="A12:A13"/>
    <mergeCell ref="B12:B13"/>
    <mergeCell ref="C12:C13"/>
    <mergeCell ref="D12:D13"/>
    <mergeCell ref="E12:E13"/>
    <mergeCell ref="H8:H9"/>
    <mergeCell ref="I8:I9"/>
    <mergeCell ref="J8:J9"/>
    <mergeCell ref="K8:K9"/>
    <mergeCell ref="A10:A11"/>
    <mergeCell ref="B10:B11"/>
    <mergeCell ref="C10:C11"/>
    <mergeCell ref="D10:D11"/>
    <mergeCell ref="E10:E11"/>
    <mergeCell ref="F10:F11"/>
    <mergeCell ref="I6:I7"/>
    <mergeCell ref="J6:J7"/>
    <mergeCell ref="K6:K7"/>
    <mergeCell ref="A8:A9"/>
    <mergeCell ref="B8:B9"/>
    <mergeCell ref="C8:C9"/>
    <mergeCell ref="D8:D9"/>
    <mergeCell ref="E8:E9"/>
    <mergeCell ref="F8:F9"/>
    <mergeCell ref="G8:G9"/>
    <mergeCell ref="J4:J5"/>
    <mergeCell ref="K4:K5"/>
    <mergeCell ref="A6:A7"/>
    <mergeCell ref="B6:B7"/>
    <mergeCell ref="C6:C7"/>
    <mergeCell ref="D6:D7"/>
    <mergeCell ref="E6:E7"/>
    <mergeCell ref="F6:F7"/>
    <mergeCell ref="G6:G7"/>
    <mergeCell ref="H6:H7"/>
    <mergeCell ref="A1:K1"/>
    <mergeCell ref="A4:A5"/>
    <mergeCell ref="B4:B5"/>
    <mergeCell ref="C4:C5"/>
    <mergeCell ref="D4:D5"/>
    <mergeCell ref="E4:E5"/>
    <mergeCell ref="F4:F5"/>
    <mergeCell ref="G4:G5"/>
    <mergeCell ref="H4:H5"/>
    <mergeCell ref="I4:I5"/>
  </mergeCells>
  <printOptions/>
  <pageMargins left="0.7480314960629921" right="0.7480314960629921" top="0.984251968503937" bottom="0.984251968503937" header="0.5118110236220472" footer="0.5118110236220472"/>
  <pageSetup horizontalDpi="600" verticalDpi="600" orientation="portrait" paperSize="8" scale="70" r:id="rId1"/>
</worksheet>
</file>

<file path=xl/worksheets/sheet20.xml><?xml version="1.0" encoding="utf-8"?>
<worksheet xmlns="http://schemas.openxmlformats.org/spreadsheetml/2006/main" xmlns:r="http://schemas.openxmlformats.org/officeDocument/2006/relationships">
  <dimension ref="A1:K24"/>
  <sheetViews>
    <sheetView view="pageBreakPreview" zoomScale="60" zoomScalePageLayoutView="0" workbookViewId="0" topLeftCell="A1">
      <selection activeCell="K22" sqref="A1:K22"/>
    </sheetView>
  </sheetViews>
  <sheetFormatPr defaultColWidth="9.00390625" defaultRowHeight="16.5"/>
  <cols>
    <col min="1" max="1" width="5.25390625" style="1" customWidth="1"/>
    <col min="2" max="2" width="8.50390625" style="1" customWidth="1"/>
    <col min="3" max="3" width="9.25390625" style="1" customWidth="1"/>
    <col min="4" max="4" width="5.625" style="1" customWidth="1"/>
    <col min="5" max="5" width="24.625" style="1" customWidth="1"/>
    <col min="6" max="6" width="13.375" style="2" customWidth="1"/>
    <col min="7" max="7" width="14.875" style="1" customWidth="1"/>
    <col min="8" max="8" width="13.50390625" style="1" customWidth="1"/>
    <col min="9" max="9" width="19.25390625" style="1" customWidth="1"/>
    <col min="10" max="10" width="68.00390625" style="1" customWidth="1"/>
    <col min="11" max="16384" width="9.00390625" style="1" customWidth="1"/>
  </cols>
  <sheetData>
    <row r="1" spans="1:11" ht="79.5" customHeight="1">
      <c r="A1" s="33" t="s">
        <v>62</v>
      </c>
      <c r="B1" s="33"/>
      <c r="C1" s="33"/>
      <c r="D1" s="33"/>
      <c r="E1" s="33"/>
      <c r="F1" s="33"/>
      <c r="G1" s="33"/>
      <c r="H1" s="33"/>
      <c r="I1" s="33"/>
      <c r="J1" s="33"/>
      <c r="K1" s="33"/>
    </row>
    <row r="2" spans="1:11" ht="41.25" customHeight="1">
      <c r="A2" s="3"/>
      <c r="B2" s="3"/>
      <c r="C2" s="4"/>
      <c r="D2" s="4"/>
      <c r="E2" s="4"/>
      <c r="F2" s="4"/>
      <c r="G2" s="4"/>
      <c r="H2" s="4"/>
      <c r="I2" s="4"/>
      <c r="J2" s="10"/>
      <c r="K2" s="9"/>
    </row>
    <row r="3" spans="1:11" ht="90" customHeight="1">
      <c r="A3" s="5" t="s">
        <v>11</v>
      </c>
      <c r="B3" s="5" t="s">
        <v>10</v>
      </c>
      <c r="C3" s="5" t="s">
        <v>9</v>
      </c>
      <c r="D3" s="5" t="s">
        <v>8</v>
      </c>
      <c r="E3" s="5" t="s">
        <v>7</v>
      </c>
      <c r="F3" s="6" t="s">
        <v>6</v>
      </c>
      <c r="G3" s="5" t="s">
        <v>5</v>
      </c>
      <c r="H3" s="5" t="s">
        <v>4</v>
      </c>
      <c r="I3" s="5" t="s">
        <v>247</v>
      </c>
      <c r="J3" s="5" t="s">
        <v>3</v>
      </c>
      <c r="K3" s="5" t="s">
        <v>105</v>
      </c>
    </row>
    <row r="4" spans="1:11" ht="408" customHeight="1">
      <c r="A4" s="34">
        <v>1</v>
      </c>
      <c r="B4" s="35" t="s">
        <v>53</v>
      </c>
      <c r="C4" s="37" t="s">
        <v>107</v>
      </c>
      <c r="D4" s="37" t="s">
        <v>56</v>
      </c>
      <c r="E4" s="37" t="s">
        <v>108</v>
      </c>
      <c r="F4" s="39">
        <v>17000000</v>
      </c>
      <c r="G4" s="39">
        <f>F4*0.85</f>
        <v>14450000</v>
      </c>
      <c r="H4" s="41">
        <f>F4*0.15</f>
        <v>2550000</v>
      </c>
      <c r="I4" s="43">
        <v>14450000</v>
      </c>
      <c r="J4" s="44" t="s">
        <v>315</v>
      </c>
      <c r="K4" s="34" t="s">
        <v>106</v>
      </c>
    </row>
    <row r="5" spans="1:11" ht="75.75" customHeight="1">
      <c r="A5" s="34"/>
      <c r="B5" s="36"/>
      <c r="C5" s="38"/>
      <c r="D5" s="38"/>
      <c r="E5" s="38"/>
      <c r="F5" s="40"/>
      <c r="G5" s="40"/>
      <c r="H5" s="42"/>
      <c r="I5" s="43"/>
      <c r="J5" s="45"/>
      <c r="K5" s="34"/>
    </row>
    <row r="6" spans="1:11" ht="408" customHeight="1">
      <c r="A6" s="34">
        <v>2</v>
      </c>
      <c r="B6" s="35" t="s">
        <v>53</v>
      </c>
      <c r="C6" s="37" t="s">
        <v>107</v>
      </c>
      <c r="D6" s="37" t="s">
        <v>19</v>
      </c>
      <c r="E6" s="37" t="s">
        <v>109</v>
      </c>
      <c r="F6" s="39">
        <v>13000000</v>
      </c>
      <c r="G6" s="39">
        <f>F6*0.85</f>
        <v>11050000</v>
      </c>
      <c r="H6" s="41">
        <f>F6*0.15</f>
        <v>1950000</v>
      </c>
      <c r="I6" s="43">
        <v>11050000</v>
      </c>
      <c r="J6" s="44" t="s">
        <v>568</v>
      </c>
      <c r="K6" s="34" t="s">
        <v>106</v>
      </c>
    </row>
    <row r="7" spans="1:11" ht="408" customHeight="1">
      <c r="A7" s="34"/>
      <c r="B7" s="36"/>
      <c r="C7" s="38"/>
      <c r="D7" s="38"/>
      <c r="E7" s="38"/>
      <c r="F7" s="40"/>
      <c r="G7" s="40"/>
      <c r="H7" s="42"/>
      <c r="I7" s="43"/>
      <c r="J7" s="45"/>
      <c r="K7" s="34"/>
    </row>
    <row r="8" spans="1:11" ht="408" customHeight="1">
      <c r="A8" s="34">
        <v>3</v>
      </c>
      <c r="B8" s="35" t="s">
        <v>53</v>
      </c>
      <c r="C8" s="37" t="s">
        <v>107</v>
      </c>
      <c r="D8" s="37" t="s">
        <v>56</v>
      </c>
      <c r="E8" s="37" t="s">
        <v>110</v>
      </c>
      <c r="F8" s="39">
        <v>7500000</v>
      </c>
      <c r="G8" s="39">
        <f>F8*0.85</f>
        <v>6375000</v>
      </c>
      <c r="H8" s="41">
        <f>F8*0.15</f>
        <v>1125000</v>
      </c>
      <c r="I8" s="43">
        <v>6375000</v>
      </c>
      <c r="J8" s="44" t="s">
        <v>336</v>
      </c>
      <c r="K8" s="34"/>
    </row>
    <row r="9" spans="1:11" ht="300" customHeight="1">
      <c r="A9" s="34"/>
      <c r="B9" s="36"/>
      <c r="C9" s="38"/>
      <c r="D9" s="38"/>
      <c r="E9" s="38"/>
      <c r="F9" s="40"/>
      <c r="G9" s="40"/>
      <c r="H9" s="42"/>
      <c r="I9" s="43"/>
      <c r="J9" s="45"/>
      <c r="K9" s="34"/>
    </row>
    <row r="10" spans="1:11" ht="408" customHeight="1">
      <c r="A10" s="34">
        <v>4</v>
      </c>
      <c r="B10" s="35" t="s">
        <v>53</v>
      </c>
      <c r="C10" s="34" t="s">
        <v>107</v>
      </c>
      <c r="D10" s="34" t="s">
        <v>22</v>
      </c>
      <c r="E10" s="34" t="s">
        <v>111</v>
      </c>
      <c r="F10" s="43">
        <v>2500000</v>
      </c>
      <c r="G10" s="39">
        <f>F10*0.85</f>
        <v>2125000</v>
      </c>
      <c r="H10" s="41">
        <f>F10*0.15</f>
        <v>375000</v>
      </c>
      <c r="I10" s="57">
        <v>2125000</v>
      </c>
      <c r="J10" s="44" t="s">
        <v>621</v>
      </c>
      <c r="K10" s="53"/>
    </row>
    <row r="11" spans="1:11" ht="300" customHeight="1">
      <c r="A11" s="34"/>
      <c r="B11" s="36"/>
      <c r="C11" s="34"/>
      <c r="D11" s="34"/>
      <c r="E11" s="34"/>
      <c r="F11" s="43"/>
      <c r="G11" s="40"/>
      <c r="H11" s="42"/>
      <c r="I11" s="58"/>
      <c r="J11" s="45"/>
      <c r="K11" s="54"/>
    </row>
    <row r="12" spans="1:11" ht="408" customHeight="1">
      <c r="A12" s="34">
        <v>5</v>
      </c>
      <c r="B12" s="35" t="s">
        <v>53</v>
      </c>
      <c r="C12" s="34" t="s">
        <v>112</v>
      </c>
      <c r="D12" s="34" t="s">
        <v>56</v>
      </c>
      <c r="E12" s="34" t="s">
        <v>113</v>
      </c>
      <c r="F12" s="43">
        <v>5000000</v>
      </c>
      <c r="G12" s="39">
        <f>F12*0.85</f>
        <v>4250000</v>
      </c>
      <c r="H12" s="41">
        <f>F12*0.15</f>
        <v>750000</v>
      </c>
      <c r="I12" s="57">
        <v>4250000</v>
      </c>
      <c r="J12" s="44" t="s">
        <v>335</v>
      </c>
      <c r="K12" s="53"/>
    </row>
    <row r="13" spans="1:11" ht="300" customHeight="1">
      <c r="A13" s="34"/>
      <c r="B13" s="36"/>
      <c r="C13" s="34"/>
      <c r="D13" s="34"/>
      <c r="E13" s="34"/>
      <c r="F13" s="43"/>
      <c r="G13" s="40"/>
      <c r="H13" s="42"/>
      <c r="I13" s="58"/>
      <c r="J13" s="45"/>
      <c r="K13" s="54"/>
    </row>
    <row r="14" spans="1:11" ht="408" customHeight="1">
      <c r="A14" s="34">
        <v>6</v>
      </c>
      <c r="B14" s="35" t="s">
        <v>53</v>
      </c>
      <c r="C14" s="34" t="s">
        <v>107</v>
      </c>
      <c r="D14" s="34" t="s">
        <v>56</v>
      </c>
      <c r="E14" s="34" t="s">
        <v>114</v>
      </c>
      <c r="F14" s="43">
        <v>3000000</v>
      </c>
      <c r="G14" s="39">
        <f>F14*0.85</f>
        <v>2550000</v>
      </c>
      <c r="H14" s="41">
        <f>F14*0.15</f>
        <v>450000</v>
      </c>
      <c r="I14" s="57">
        <v>2550000</v>
      </c>
      <c r="J14" s="44" t="s">
        <v>337</v>
      </c>
      <c r="K14" s="53"/>
    </row>
    <row r="15" spans="1:11" ht="60.75" customHeight="1">
      <c r="A15" s="34"/>
      <c r="B15" s="36"/>
      <c r="C15" s="34"/>
      <c r="D15" s="34"/>
      <c r="E15" s="34"/>
      <c r="F15" s="43"/>
      <c r="G15" s="40"/>
      <c r="H15" s="42"/>
      <c r="I15" s="58"/>
      <c r="J15" s="45"/>
      <c r="K15" s="54"/>
    </row>
    <row r="16" spans="1:11" ht="258" customHeight="1">
      <c r="A16" s="34">
        <v>7</v>
      </c>
      <c r="B16" s="35" t="s">
        <v>53</v>
      </c>
      <c r="C16" s="37" t="s">
        <v>107</v>
      </c>
      <c r="D16" s="37" t="s">
        <v>56</v>
      </c>
      <c r="E16" s="37" t="s">
        <v>115</v>
      </c>
      <c r="F16" s="39">
        <v>4000000</v>
      </c>
      <c r="G16" s="39">
        <f>F16*0.85</f>
        <v>3400000</v>
      </c>
      <c r="H16" s="41">
        <f>F16*0.15</f>
        <v>600000</v>
      </c>
      <c r="I16" s="43">
        <v>3400000</v>
      </c>
      <c r="J16" s="44" t="s">
        <v>334</v>
      </c>
      <c r="K16" s="34" t="s">
        <v>0</v>
      </c>
    </row>
    <row r="17" spans="1:11" ht="81.75" customHeight="1">
      <c r="A17" s="34"/>
      <c r="B17" s="36"/>
      <c r="C17" s="38"/>
      <c r="D17" s="38"/>
      <c r="E17" s="38"/>
      <c r="F17" s="40"/>
      <c r="G17" s="40"/>
      <c r="H17" s="42"/>
      <c r="I17" s="43"/>
      <c r="J17" s="45"/>
      <c r="K17" s="34"/>
    </row>
    <row r="18" spans="1:11" ht="408" customHeight="1">
      <c r="A18" s="34">
        <v>8</v>
      </c>
      <c r="B18" s="35" t="s">
        <v>53</v>
      </c>
      <c r="C18" s="37" t="s">
        <v>61</v>
      </c>
      <c r="D18" s="37" t="s">
        <v>56</v>
      </c>
      <c r="E18" s="37" t="s">
        <v>116</v>
      </c>
      <c r="F18" s="39">
        <v>4000000</v>
      </c>
      <c r="G18" s="39">
        <f>F18*0.85</f>
        <v>3400000</v>
      </c>
      <c r="H18" s="41">
        <f>F18*0.15</f>
        <v>600000</v>
      </c>
      <c r="I18" s="43">
        <v>3400000</v>
      </c>
      <c r="J18" s="44" t="s">
        <v>333</v>
      </c>
      <c r="K18" s="34"/>
    </row>
    <row r="19" spans="1:11" ht="45.75" customHeight="1">
      <c r="A19" s="34"/>
      <c r="B19" s="36"/>
      <c r="C19" s="38"/>
      <c r="D19" s="38"/>
      <c r="E19" s="38"/>
      <c r="F19" s="40"/>
      <c r="G19" s="40"/>
      <c r="H19" s="42"/>
      <c r="I19" s="43"/>
      <c r="J19" s="45"/>
      <c r="K19" s="34"/>
    </row>
    <row r="20" spans="1:11" ht="408" customHeight="1">
      <c r="A20" s="34">
        <v>9</v>
      </c>
      <c r="B20" s="35" t="s">
        <v>53</v>
      </c>
      <c r="C20" s="37" t="s">
        <v>107</v>
      </c>
      <c r="D20" s="37" t="s">
        <v>56</v>
      </c>
      <c r="E20" s="37" t="s">
        <v>118</v>
      </c>
      <c r="F20" s="39">
        <v>4000000</v>
      </c>
      <c r="G20" s="39">
        <f>F20*0.85</f>
        <v>3400000</v>
      </c>
      <c r="H20" s="41">
        <f>F20*0.15</f>
        <v>600000</v>
      </c>
      <c r="I20" s="43">
        <v>3400000</v>
      </c>
      <c r="J20" s="44" t="s">
        <v>316</v>
      </c>
      <c r="K20" s="34" t="s">
        <v>117</v>
      </c>
    </row>
    <row r="21" spans="1:11" ht="65.25" customHeight="1">
      <c r="A21" s="34"/>
      <c r="B21" s="36"/>
      <c r="C21" s="38"/>
      <c r="D21" s="38"/>
      <c r="E21" s="38"/>
      <c r="F21" s="40"/>
      <c r="G21" s="40"/>
      <c r="H21" s="42"/>
      <c r="I21" s="43"/>
      <c r="J21" s="45"/>
      <c r="K21" s="34"/>
    </row>
    <row r="22" spans="1:11" ht="39.75" customHeight="1">
      <c r="A22" s="34" t="s">
        <v>2</v>
      </c>
      <c r="B22" s="34"/>
      <c r="C22" s="34"/>
      <c r="D22" s="34"/>
      <c r="E22" s="34"/>
      <c r="F22" s="23">
        <f>SUM(F4:F21)</f>
        <v>60000000</v>
      </c>
      <c r="G22" s="23">
        <f>SUM(G4:G21)</f>
        <v>51000000</v>
      </c>
      <c r="H22" s="23">
        <f>SUM(H4:H21)</f>
        <v>9000000</v>
      </c>
      <c r="I22" s="23">
        <f>SUM(I4:I21)</f>
        <v>51000000</v>
      </c>
      <c r="J22" s="8"/>
      <c r="K22" s="7"/>
    </row>
    <row r="23" spans="1:11" ht="39.75" customHeight="1">
      <c r="A23" s="34" t="s">
        <v>1</v>
      </c>
      <c r="B23" s="34"/>
      <c r="C23" s="34"/>
      <c r="D23" s="34"/>
      <c r="E23" s="34"/>
      <c r="F23" s="34"/>
      <c r="G23" s="34"/>
      <c r="H23" s="34"/>
      <c r="I23" s="34"/>
      <c r="J23" s="34"/>
      <c r="K23" s="34"/>
    </row>
    <row r="24" spans="1:11" ht="97.5" customHeight="1">
      <c r="A24" s="46" t="s">
        <v>0</v>
      </c>
      <c r="B24" s="46"/>
      <c r="C24" s="46"/>
      <c r="D24" s="46"/>
      <c r="E24" s="46"/>
      <c r="F24" s="46"/>
      <c r="G24" s="46"/>
      <c r="H24" s="46"/>
      <c r="I24" s="46"/>
      <c r="J24" s="46"/>
      <c r="K24" s="46"/>
    </row>
  </sheetData>
  <sheetProtection/>
  <mergeCells count="103">
    <mergeCell ref="A22:E22"/>
    <mergeCell ref="A23:K23"/>
    <mergeCell ref="A24:K24"/>
    <mergeCell ref="F20:F21"/>
    <mergeCell ref="G20:G21"/>
    <mergeCell ref="H20:H21"/>
    <mergeCell ref="I20:I21"/>
    <mergeCell ref="J20:J21"/>
    <mergeCell ref="K20:K21"/>
    <mergeCell ref="G18:G19"/>
    <mergeCell ref="H18:H19"/>
    <mergeCell ref="I18:I19"/>
    <mergeCell ref="J18:J19"/>
    <mergeCell ref="K18:K19"/>
    <mergeCell ref="A20:A21"/>
    <mergeCell ref="B20:B21"/>
    <mergeCell ref="C20:C21"/>
    <mergeCell ref="D20:D21"/>
    <mergeCell ref="E20:E21"/>
    <mergeCell ref="A18:A19"/>
    <mergeCell ref="B18:B19"/>
    <mergeCell ref="C18:C19"/>
    <mergeCell ref="D18:D19"/>
    <mergeCell ref="E18:E19"/>
    <mergeCell ref="F18:F19"/>
    <mergeCell ref="F16:F17"/>
    <mergeCell ref="G16:G17"/>
    <mergeCell ref="H16:H17"/>
    <mergeCell ref="I16:I17"/>
    <mergeCell ref="J16:J17"/>
    <mergeCell ref="K16:K17"/>
    <mergeCell ref="G14:G15"/>
    <mergeCell ref="H14:H15"/>
    <mergeCell ref="I14:I15"/>
    <mergeCell ref="J14:J15"/>
    <mergeCell ref="K14:K15"/>
    <mergeCell ref="A16:A17"/>
    <mergeCell ref="B16:B17"/>
    <mergeCell ref="C16:C17"/>
    <mergeCell ref="D16:D17"/>
    <mergeCell ref="E16:E17"/>
    <mergeCell ref="A14:A15"/>
    <mergeCell ref="B14:B15"/>
    <mergeCell ref="C14:C15"/>
    <mergeCell ref="D14:D15"/>
    <mergeCell ref="E14:E15"/>
    <mergeCell ref="F14:F15"/>
    <mergeCell ref="F12:F13"/>
    <mergeCell ref="G12:G13"/>
    <mergeCell ref="H12:H13"/>
    <mergeCell ref="I12:I13"/>
    <mergeCell ref="J12:J13"/>
    <mergeCell ref="K12:K13"/>
    <mergeCell ref="G10:G11"/>
    <mergeCell ref="H10:H11"/>
    <mergeCell ref="I10:I11"/>
    <mergeCell ref="J10:J11"/>
    <mergeCell ref="K10:K11"/>
    <mergeCell ref="A12:A13"/>
    <mergeCell ref="B12:B13"/>
    <mergeCell ref="C12:C13"/>
    <mergeCell ref="D12:D13"/>
    <mergeCell ref="E12:E13"/>
    <mergeCell ref="H8:H9"/>
    <mergeCell ref="I8:I9"/>
    <mergeCell ref="J8:J9"/>
    <mergeCell ref="K8:K9"/>
    <mergeCell ref="A10:A11"/>
    <mergeCell ref="B10:B11"/>
    <mergeCell ref="C10:C11"/>
    <mergeCell ref="D10:D11"/>
    <mergeCell ref="E10:E11"/>
    <mergeCell ref="F10:F11"/>
    <mergeCell ref="I6:I7"/>
    <mergeCell ref="J6:J7"/>
    <mergeCell ref="K6:K7"/>
    <mergeCell ref="A8:A9"/>
    <mergeCell ref="B8:B9"/>
    <mergeCell ref="C8:C9"/>
    <mergeCell ref="D8:D9"/>
    <mergeCell ref="E8:E9"/>
    <mergeCell ref="F8:F9"/>
    <mergeCell ref="G8:G9"/>
    <mergeCell ref="J4:J5"/>
    <mergeCell ref="K4:K5"/>
    <mergeCell ref="A6:A7"/>
    <mergeCell ref="B6:B7"/>
    <mergeCell ref="C6:C7"/>
    <mergeCell ref="D6:D7"/>
    <mergeCell ref="E6:E7"/>
    <mergeCell ref="F6:F7"/>
    <mergeCell ref="G6:G7"/>
    <mergeCell ref="H6:H7"/>
    <mergeCell ref="A1:K1"/>
    <mergeCell ref="A4:A5"/>
    <mergeCell ref="B4:B5"/>
    <mergeCell ref="C4:C5"/>
    <mergeCell ref="D4:D5"/>
    <mergeCell ref="E4:E5"/>
    <mergeCell ref="F4:F5"/>
    <mergeCell ref="G4:G5"/>
    <mergeCell ref="H4:H5"/>
    <mergeCell ref="I4:I5"/>
  </mergeCells>
  <printOptions horizontalCentered="1"/>
  <pageMargins left="0.3937007874015748" right="0.3937007874015748" top="0.5905511811023623" bottom="0.5905511811023623" header="0.5118110236220472" footer="0.5118110236220472"/>
  <pageSetup horizontalDpi="600" verticalDpi="600" orientation="portrait" paperSize="8" scale="70" r:id="rId1"/>
  <rowBreaks count="1" manualBreakCount="1">
    <brk id="22" max="255" man="1"/>
  </rowBreaks>
</worksheet>
</file>

<file path=xl/worksheets/sheet21.xml><?xml version="1.0" encoding="utf-8"?>
<worksheet xmlns="http://schemas.openxmlformats.org/spreadsheetml/2006/main" xmlns:r="http://schemas.openxmlformats.org/officeDocument/2006/relationships">
  <dimension ref="A1:K24"/>
  <sheetViews>
    <sheetView view="pageBreakPreview" zoomScale="40" zoomScaleNormal="40" zoomScaleSheetLayoutView="40" zoomScalePageLayoutView="0" workbookViewId="0" topLeftCell="A1">
      <selection activeCell="K22" sqref="A1:K22"/>
    </sheetView>
  </sheetViews>
  <sheetFormatPr defaultColWidth="9.00390625" defaultRowHeight="16.5"/>
  <cols>
    <col min="1" max="1" width="5.25390625" style="1" customWidth="1"/>
    <col min="2" max="2" width="8.50390625" style="1" customWidth="1"/>
    <col min="3" max="3" width="9.25390625" style="1" customWidth="1"/>
    <col min="4" max="4" width="5.625" style="1" customWidth="1"/>
    <col min="5" max="5" width="24.625" style="1" customWidth="1"/>
    <col min="6" max="6" width="13.375" style="2" customWidth="1"/>
    <col min="7" max="7" width="14.875" style="1" customWidth="1"/>
    <col min="8" max="8" width="13.50390625" style="1" customWidth="1"/>
    <col min="9" max="9" width="17.75390625" style="1" customWidth="1"/>
    <col min="10" max="10" width="68.00390625" style="1" customWidth="1"/>
    <col min="11" max="16384" width="9.00390625" style="1" customWidth="1"/>
  </cols>
  <sheetData>
    <row r="1" spans="1:11" ht="79.5" customHeight="1">
      <c r="A1" s="33" t="s">
        <v>62</v>
      </c>
      <c r="B1" s="33"/>
      <c r="C1" s="33"/>
      <c r="D1" s="33"/>
      <c r="E1" s="33"/>
      <c r="F1" s="33"/>
      <c r="G1" s="33"/>
      <c r="H1" s="33"/>
      <c r="I1" s="33"/>
      <c r="J1" s="33"/>
      <c r="K1" s="33"/>
    </row>
    <row r="2" spans="1:11" ht="41.25" customHeight="1">
      <c r="A2" s="3"/>
      <c r="B2" s="3"/>
      <c r="C2" s="4"/>
      <c r="D2" s="4"/>
      <c r="E2" s="4"/>
      <c r="F2" s="4"/>
      <c r="G2" s="4"/>
      <c r="H2" s="4"/>
      <c r="I2" s="4"/>
      <c r="J2" s="10"/>
      <c r="K2" s="9"/>
    </row>
    <row r="3" spans="1:11" ht="90" customHeight="1">
      <c r="A3" s="5" t="s">
        <v>11</v>
      </c>
      <c r="B3" s="5" t="s">
        <v>10</v>
      </c>
      <c r="C3" s="5" t="s">
        <v>9</v>
      </c>
      <c r="D3" s="5" t="s">
        <v>8</v>
      </c>
      <c r="E3" s="5" t="s">
        <v>7</v>
      </c>
      <c r="F3" s="6" t="s">
        <v>6</v>
      </c>
      <c r="G3" s="5" t="s">
        <v>5</v>
      </c>
      <c r="H3" s="5" t="s">
        <v>4</v>
      </c>
      <c r="I3" s="5" t="s">
        <v>257</v>
      </c>
      <c r="J3" s="5" t="s">
        <v>3</v>
      </c>
      <c r="K3" s="5" t="s">
        <v>12</v>
      </c>
    </row>
    <row r="4" spans="1:11" ht="98.25" customHeight="1">
      <c r="A4" s="34" t="s">
        <v>13</v>
      </c>
      <c r="B4" s="35" t="s">
        <v>24</v>
      </c>
      <c r="C4" s="37" t="s">
        <v>59</v>
      </c>
      <c r="D4" s="37" t="s">
        <v>22</v>
      </c>
      <c r="E4" s="47" t="s">
        <v>350</v>
      </c>
      <c r="F4" s="39">
        <v>4300000</v>
      </c>
      <c r="G4" s="123">
        <f>F4*0.75</f>
        <v>3225000</v>
      </c>
      <c r="H4" s="125">
        <f>F4*0.25</f>
        <v>1075000</v>
      </c>
      <c r="I4" s="43">
        <v>1875000</v>
      </c>
      <c r="J4" s="64" t="s">
        <v>578</v>
      </c>
      <c r="K4" s="34" t="s">
        <v>0</v>
      </c>
    </row>
    <row r="5" spans="1:11" ht="63" customHeight="1">
      <c r="A5" s="34"/>
      <c r="B5" s="36"/>
      <c r="C5" s="38" t="s">
        <v>34</v>
      </c>
      <c r="D5" s="38" t="s">
        <v>35</v>
      </c>
      <c r="E5" s="48" t="s">
        <v>36</v>
      </c>
      <c r="F5" s="40">
        <f>SUM(G5:H5)</f>
        <v>18000</v>
      </c>
      <c r="G5" s="124">
        <v>13860</v>
      </c>
      <c r="H5" s="126">
        <v>4140</v>
      </c>
      <c r="I5" s="43"/>
      <c r="J5" s="64"/>
      <c r="K5" s="34"/>
    </row>
    <row r="6" spans="1:11" ht="132.75" customHeight="1">
      <c r="A6" s="34">
        <v>2</v>
      </c>
      <c r="B6" s="35" t="s">
        <v>24</v>
      </c>
      <c r="C6" s="37" t="s">
        <v>59</v>
      </c>
      <c r="D6" s="37" t="s">
        <v>19</v>
      </c>
      <c r="E6" s="47" t="s">
        <v>70</v>
      </c>
      <c r="F6" s="39">
        <v>10000000</v>
      </c>
      <c r="G6" s="123">
        <v>6000000</v>
      </c>
      <c r="H6" s="125">
        <v>4000000</v>
      </c>
      <c r="I6" s="43">
        <v>6000000</v>
      </c>
      <c r="J6" s="64" t="s">
        <v>351</v>
      </c>
      <c r="K6" s="34"/>
    </row>
    <row r="7" spans="1:11" ht="42.75" customHeight="1">
      <c r="A7" s="34"/>
      <c r="B7" s="36"/>
      <c r="C7" s="38" t="s">
        <v>37</v>
      </c>
      <c r="D7" s="38" t="s">
        <v>38</v>
      </c>
      <c r="E7" s="48" t="s">
        <v>39</v>
      </c>
      <c r="F7" s="40">
        <f>SUM(G7:H7)</f>
        <v>18004</v>
      </c>
      <c r="G7" s="124">
        <v>13862</v>
      </c>
      <c r="H7" s="126">
        <v>4142</v>
      </c>
      <c r="I7" s="43"/>
      <c r="J7" s="64"/>
      <c r="K7" s="34"/>
    </row>
    <row r="8" spans="1:11" ht="123" customHeight="1">
      <c r="A8" s="34">
        <v>3</v>
      </c>
      <c r="B8" s="35" t="s">
        <v>24</v>
      </c>
      <c r="C8" s="37" t="s">
        <v>59</v>
      </c>
      <c r="D8" s="37" t="s">
        <v>19</v>
      </c>
      <c r="E8" s="47" t="s">
        <v>71</v>
      </c>
      <c r="F8" s="39">
        <v>10000000</v>
      </c>
      <c r="G8" s="123">
        <v>6000000</v>
      </c>
      <c r="H8" s="125">
        <v>4000000</v>
      </c>
      <c r="I8" s="57">
        <v>6000000</v>
      </c>
      <c r="J8" s="44" t="s">
        <v>352</v>
      </c>
      <c r="K8" s="53" t="s">
        <v>0</v>
      </c>
    </row>
    <row r="9" spans="1:11" ht="72.75" customHeight="1">
      <c r="A9" s="34"/>
      <c r="B9" s="36"/>
      <c r="C9" s="38"/>
      <c r="D9" s="38"/>
      <c r="E9" s="48"/>
      <c r="F9" s="40"/>
      <c r="G9" s="124"/>
      <c r="H9" s="126"/>
      <c r="I9" s="58"/>
      <c r="J9" s="45"/>
      <c r="K9" s="54"/>
    </row>
    <row r="10" spans="1:11" ht="409.5" customHeight="1">
      <c r="A10" s="34">
        <v>4</v>
      </c>
      <c r="B10" s="35" t="s">
        <v>24</v>
      </c>
      <c r="C10" s="37" t="s">
        <v>59</v>
      </c>
      <c r="D10" s="37" t="s">
        <v>19</v>
      </c>
      <c r="E10" s="47" t="s">
        <v>353</v>
      </c>
      <c r="F10" s="39">
        <v>17580000</v>
      </c>
      <c r="G10" s="123">
        <f>F10*0.75</f>
        <v>13185000</v>
      </c>
      <c r="H10" s="125">
        <f>F10*0.25</f>
        <v>4395000</v>
      </c>
      <c r="I10" s="43">
        <v>10500000</v>
      </c>
      <c r="J10" s="127" t="s">
        <v>354</v>
      </c>
      <c r="K10" s="34"/>
    </row>
    <row r="11" spans="1:11" ht="409.5" customHeight="1">
      <c r="A11" s="34"/>
      <c r="B11" s="36"/>
      <c r="C11" s="38" t="s">
        <v>37</v>
      </c>
      <c r="D11" s="38" t="s">
        <v>38</v>
      </c>
      <c r="E11" s="48" t="s">
        <v>39</v>
      </c>
      <c r="F11" s="40">
        <f>SUM(G11:H11)</f>
        <v>18006</v>
      </c>
      <c r="G11" s="124">
        <v>13863</v>
      </c>
      <c r="H11" s="126">
        <v>4143</v>
      </c>
      <c r="I11" s="43"/>
      <c r="J11" s="127"/>
      <c r="K11" s="34"/>
    </row>
    <row r="12" spans="1:11" ht="408" customHeight="1">
      <c r="A12" s="34">
        <v>5</v>
      </c>
      <c r="B12" s="35" t="s">
        <v>24</v>
      </c>
      <c r="C12" s="37" t="s">
        <v>72</v>
      </c>
      <c r="D12" s="37" t="s">
        <v>56</v>
      </c>
      <c r="E12" s="47" t="s">
        <v>73</v>
      </c>
      <c r="F12" s="39">
        <v>17000000</v>
      </c>
      <c r="G12" s="123">
        <f>F12*0.75</f>
        <v>12750000</v>
      </c>
      <c r="H12" s="125">
        <f>F12*0.25</f>
        <v>4250000</v>
      </c>
      <c r="I12" s="43">
        <v>7500000</v>
      </c>
      <c r="J12" s="64" t="s">
        <v>355</v>
      </c>
      <c r="K12" s="34" t="s">
        <v>0</v>
      </c>
    </row>
    <row r="13" spans="1:11" ht="194.25" customHeight="1">
      <c r="A13" s="34"/>
      <c r="B13" s="36"/>
      <c r="C13" s="38" t="s">
        <v>34</v>
      </c>
      <c r="D13" s="38" t="s">
        <v>35</v>
      </c>
      <c r="E13" s="48" t="s">
        <v>36</v>
      </c>
      <c r="F13" s="40">
        <f>SUM(G13:H13)</f>
        <v>18008</v>
      </c>
      <c r="G13" s="124">
        <v>13864</v>
      </c>
      <c r="H13" s="126">
        <v>4144</v>
      </c>
      <c r="I13" s="43"/>
      <c r="J13" s="64"/>
      <c r="K13" s="34"/>
    </row>
    <row r="14" spans="1:11" ht="408" customHeight="1">
      <c r="A14" s="34">
        <v>6</v>
      </c>
      <c r="B14" s="35" t="s">
        <v>24</v>
      </c>
      <c r="C14" s="37" t="s">
        <v>74</v>
      </c>
      <c r="D14" s="37" t="s">
        <v>56</v>
      </c>
      <c r="E14" s="47" t="s">
        <v>75</v>
      </c>
      <c r="F14" s="39">
        <v>7000000</v>
      </c>
      <c r="G14" s="123">
        <f>F14*0.75</f>
        <v>5250000</v>
      </c>
      <c r="H14" s="125">
        <f>F14*0.25</f>
        <v>1750000</v>
      </c>
      <c r="I14" s="43">
        <v>30000000</v>
      </c>
      <c r="J14" s="127" t="s">
        <v>381</v>
      </c>
      <c r="K14" s="34"/>
    </row>
    <row r="15" spans="1:11" ht="213.75" customHeight="1">
      <c r="A15" s="34"/>
      <c r="B15" s="36"/>
      <c r="C15" s="38" t="s">
        <v>37</v>
      </c>
      <c r="D15" s="38" t="s">
        <v>35</v>
      </c>
      <c r="E15" s="48" t="s">
        <v>39</v>
      </c>
      <c r="F15" s="40">
        <f>SUM(G15:H15)</f>
        <v>18010</v>
      </c>
      <c r="G15" s="124">
        <v>13865</v>
      </c>
      <c r="H15" s="126">
        <v>4145</v>
      </c>
      <c r="I15" s="43"/>
      <c r="J15" s="127"/>
      <c r="K15" s="34"/>
    </row>
    <row r="16" spans="1:11" ht="61.5" customHeight="1">
      <c r="A16" s="34">
        <v>7</v>
      </c>
      <c r="B16" s="35" t="s">
        <v>24</v>
      </c>
      <c r="C16" s="37" t="s">
        <v>76</v>
      </c>
      <c r="D16" s="37" t="s">
        <v>56</v>
      </c>
      <c r="E16" s="47" t="s">
        <v>77</v>
      </c>
      <c r="F16" s="39">
        <v>15000000</v>
      </c>
      <c r="G16" s="123">
        <f>F16*0.75</f>
        <v>11250000</v>
      </c>
      <c r="H16" s="125">
        <f>F16*0.25</f>
        <v>3750000</v>
      </c>
      <c r="I16" s="57">
        <v>0</v>
      </c>
      <c r="J16" s="44" t="s">
        <v>356</v>
      </c>
      <c r="K16" s="53" t="s">
        <v>0</v>
      </c>
    </row>
    <row r="17" spans="1:11" ht="30" customHeight="1">
      <c r="A17" s="34"/>
      <c r="B17" s="36"/>
      <c r="C17" s="38"/>
      <c r="D17" s="38"/>
      <c r="E17" s="48"/>
      <c r="F17" s="40"/>
      <c r="G17" s="124">
        <v>13866</v>
      </c>
      <c r="H17" s="126">
        <v>4146</v>
      </c>
      <c r="I17" s="58"/>
      <c r="J17" s="45"/>
      <c r="K17" s="54"/>
    </row>
    <row r="18" spans="1:11" ht="54" customHeight="1">
      <c r="A18" s="34">
        <v>8</v>
      </c>
      <c r="B18" s="35" t="s">
        <v>24</v>
      </c>
      <c r="C18" s="37" t="s">
        <v>78</v>
      </c>
      <c r="D18" s="37" t="s">
        <v>56</v>
      </c>
      <c r="E18" s="47" t="s">
        <v>79</v>
      </c>
      <c r="F18" s="39">
        <v>5000000</v>
      </c>
      <c r="G18" s="123">
        <f>F18*0.75</f>
        <v>3750000</v>
      </c>
      <c r="H18" s="125">
        <f>F18*0.25</f>
        <v>1250000</v>
      </c>
      <c r="I18" s="43">
        <v>0</v>
      </c>
      <c r="J18" s="64" t="s">
        <v>356</v>
      </c>
      <c r="K18" s="34"/>
    </row>
    <row r="19" spans="1:11" ht="10.5" customHeight="1">
      <c r="A19" s="34"/>
      <c r="B19" s="36"/>
      <c r="C19" s="38" t="s">
        <v>37</v>
      </c>
      <c r="D19" s="38" t="s">
        <v>38</v>
      </c>
      <c r="E19" s="48" t="s">
        <v>39</v>
      </c>
      <c r="F19" s="40">
        <f>SUM(G19:H19)</f>
        <v>18014</v>
      </c>
      <c r="G19" s="124">
        <v>13867</v>
      </c>
      <c r="H19" s="126">
        <v>4147</v>
      </c>
      <c r="I19" s="43"/>
      <c r="J19" s="64"/>
      <c r="K19" s="34"/>
    </row>
    <row r="20" spans="1:11" ht="68.25" customHeight="1">
      <c r="A20" s="34">
        <v>9</v>
      </c>
      <c r="B20" s="35" t="s">
        <v>24</v>
      </c>
      <c r="C20" s="37" t="s">
        <v>80</v>
      </c>
      <c r="D20" s="37" t="s">
        <v>56</v>
      </c>
      <c r="E20" s="47" t="s">
        <v>81</v>
      </c>
      <c r="F20" s="39">
        <v>4200000</v>
      </c>
      <c r="G20" s="123">
        <f>F20*0.75</f>
        <v>3150000</v>
      </c>
      <c r="H20" s="125">
        <f>F20*0.25</f>
        <v>1050000</v>
      </c>
      <c r="I20" s="43">
        <v>0</v>
      </c>
      <c r="J20" s="64" t="s">
        <v>356</v>
      </c>
      <c r="K20" s="34" t="s">
        <v>0</v>
      </c>
    </row>
    <row r="21" spans="1:11" ht="3.75" customHeight="1">
      <c r="A21" s="34"/>
      <c r="B21" s="36"/>
      <c r="C21" s="38" t="s">
        <v>34</v>
      </c>
      <c r="D21" s="38" t="s">
        <v>35</v>
      </c>
      <c r="E21" s="48" t="s">
        <v>36</v>
      </c>
      <c r="F21" s="40">
        <f>SUM(G21:H21)</f>
        <v>18016</v>
      </c>
      <c r="G21" s="124">
        <v>13868</v>
      </c>
      <c r="H21" s="126">
        <v>4148</v>
      </c>
      <c r="I21" s="43"/>
      <c r="J21" s="64"/>
      <c r="K21" s="34"/>
    </row>
    <row r="22" spans="1:11" ht="39.75" customHeight="1">
      <c r="A22" s="34" t="s">
        <v>2</v>
      </c>
      <c r="B22" s="34"/>
      <c r="C22" s="34"/>
      <c r="D22" s="34"/>
      <c r="E22" s="34"/>
      <c r="F22" s="23">
        <f>SUM(F4:F21)</f>
        <v>90206058</v>
      </c>
      <c r="G22" s="23">
        <f>SUM(G4:G21)</f>
        <v>64670915</v>
      </c>
      <c r="H22" s="23">
        <f>SUM(H4:H21)</f>
        <v>25553155</v>
      </c>
      <c r="I22" s="23">
        <f>SUM(I4:I21)</f>
        <v>61875000</v>
      </c>
      <c r="J22" s="8"/>
      <c r="K22" s="7"/>
    </row>
    <row r="23" spans="1:11" ht="39.75" customHeight="1">
      <c r="A23" s="34" t="s">
        <v>1</v>
      </c>
      <c r="B23" s="34"/>
      <c r="C23" s="34"/>
      <c r="D23" s="34"/>
      <c r="E23" s="34"/>
      <c r="F23" s="34"/>
      <c r="G23" s="34"/>
      <c r="H23" s="34"/>
      <c r="I23" s="34"/>
      <c r="J23" s="34"/>
      <c r="K23" s="34"/>
    </row>
    <row r="24" spans="1:11" ht="88.5" customHeight="1">
      <c r="A24" s="46"/>
      <c r="B24" s="46"/>
      <c r="C24" s="46"/>
      <c r="D24" s="46"/>
      <c r="E24" s="46"/>
      <c r="F24" s="46"/>
      <c r="G24" s="46"/>
      <c r="H24" s="46"/>
      <c r="I24" s="46"/>
      <c r="J24" s="46"/>
      <c r="K24" s="46"/>
    </row>
  </sheetData>
  <sheetProtection/>
  <mergeCells count="103">
    <mergeCell ref="A22:E22"/>
    <mergeCell ref="A23:K23"/>
    <mergeCell ref="A24:K24"/>
    <mergeCell ref="F20:F21"/>
    <mergeCell ref="G20:G21"/>
    <mergeCell ref="H20:H21"/>
    <mergeCell ref="I20:I21"/>
    <mergeCell ref="J20:J21"/>
    <mergeCell ref="K20:K21"/>
    <mergeCell ref="G18:G19"/>
    <mergeCell ref="H18:H19"/>
    <mergeCell ref="I18:I19"/>
    <mergeCell ref="J18:J19"/>
    <mergeCell ref="K18:K19"/>
    <mergeCell ref="A20:A21"/>
    <mergeCell ref="B20:B21"/>
    <mergeCell ref="C20:C21"/>
    <mergeCell ref="D20:D21"/>
    <mergeCell ref="E20:E21"/>
    <mergeCell ref="A18:A19"/>
    <mergeCell ref="B18:B19"/>
    <mergeCell ref="C18:C19"/>
    <mergeCell ref="D18:D19"/>
    <mergeCell ref="E18:E19"/>
    <mergeCell ref="F18:F19"/>
    <mergeCell ref="F16:F17"/>
    <mergeCell ref="G16:G17"/>
    <mergeCell ref="H16:H17"/>
    <mergeCell ref="I16:I17"/>
    <mergeCell ref="J16:J17"/>
    <mergeCell ref="K16:K17"/>
    <mergeCell ref="G14:G15"/>
    <mergeCell ref="H14:H15"/>
    <mergeCell ref="I14:I15"/>
    <mergeCell ref="J14:J15"/>
    <mergeCell ref="K14:K15"/>
    <mergeCell ref="A16:A17"/>
    <mergeCell ref="B16:B17"/>
    <mergeCell ref="C16:C17"/>
    <mergeCell ref="D16:D17"/>
    <mergeCell ref="E16:E17"/>
    <mergeCell ref="A14:A15"/>
    <mergeCell ref="B14:B15"/>
    <mergeCell ref="C14:C15"/>
    <mergeCell ref="D14:D15"/>
    <mergeCell ref="E14:E15"/>
    <mergeCell ref="F14:F15"/>
    <mergeCell ref="F12:F13"/>
    <mergeCell ref="G12:G13"/>
    <mergeCell ref="H12:H13"/>
    <mergeCell ref="I12:I13"/>
    <mergeCell ref="J12:J13"/>
    <mergeCell ref="K12:K13"/>
    <mergeCell ref="G10:G11"/>
    <mergeCell ref="H10:H11"/>
    <mergeCell ref="I10:I11"/>
    <mergeCell ref="J10:J11"/>
    <mergeCell ref="K10:K11"/>
    <mergeCell ref="A12:A13"/>
    <mergeCell ref="B12:B13"/>
    <mergeCell ref="C12:C13"/>
    <mergeCell ref="D12:D13"/>
    <mergeCell ref="E12:E13"/>
    <mergeCell ref="H8:H9"/>
    <mergeCell ref="I8:I9"/>
    <mergeCell ref="J8:J9"/>
    <mergeCell ref="K8:K9"/>
    <mergeCell ref="A10:A11"/>
    <mergeCell ref="B10:B11"/>
    <mergeCell ref="C10:C11"/>
    <mergeCell ref="D10:D11"/>
    <mergeCell ref="E10:E11"/>
    <mergeCell ref="F10:F11"/>
    <mergeCell ref="I6:I7"/>
    <mergeCell ref="J6:J7"/>
    <mergeCell ref="K6:K7"/>
    <mergeCell ref="A8:A9"/>
    <mergeCell ref="B8:B9"/>
    <mergeCell ref="C8:C9"/>
    <mergeCell ref="D8:D9"/>
    <mergeCell ref="E8:E9"/>
    <mergeCell ref="F8:F9"/>
    <mergeCell ref="G8:G9"/>
    <mergeCell ref="J4:J5"/>
    <mergeCell ref="K4:K5"/>
    <mergeCell ref="A6:A7"/>
    <mergeCell ref="B6:B7"/>
    <mergeCell ref="C6:C7"/>
    <mergeCell ref="D6:D7"/>
    <mergeCell ref="E6:E7"/>
    <mergeCell ref="F6:F7"/>
    <mergeCell ref="G6:G7"/>
    <mergeCell ref="H6:H7"/>
    <mergeCell ref="A1:K1"/>
    <mergeCell ref="A4:A5"/>
    <mergeCell ref="B4:B5"/>
    <mergeCell ref="C4:C5"/>
    <mergeCell ref="D4:D5"/>
    <mergeCell ref="E4:E5"/>
    <mergeCell ref="F4:F5"/>
    <mergeCell ref="G4:G5"/>
    <mergeCell ref="H4:H5"/>
    <mergeCell ref="I4:I5"/>
  </mergeCells>
  <printOptions horizontalCentered="1"/>
  <pageMargins left="0.3937007874015748" right="0.3937007874015748" top="0.5905511811023623" bottom="0.5905511811023623" header="0.5118110236220472" footer="0.5118110236220472"/>
  <pageSetup horizontalDpi="600" verticalDpi="600" orientation="portrait" paperSize="8" scale="68" r:id="rId1"/>
</worksheet>
</file>

<file path=xl/worksheets/sheet22.xml><?xml version="1.0" encoding="utf-8"?>
<worksheet xmlns="http://schemas.openxmlformats.org/spreadsheetml/2006/main" xmlns:r="http://schemas.openxmlformats.org/officeDocument/2006/relationships">
  <dimension ref="A1:K20"/>
  <sheetViews>
    <sheetView view="pageBreakPreview" zoomScale="60" zoomScaleNormal="50" zoomScalePageLayoutView="0" workbookViewId="0" topLeftCell="A1">
      <selection activeCell="K18" sqref="A1:K18"/>
    </sheetView>
  </sheetViews>
  <sheetFormatPr defaultColWidth="9.00390625" defaultRowHeight="16.5"/>
  <cols>
    <col min="1" max="1" width="5.25390625" style="1" customWidth="1"/>
    <col min="2" max="2" width="8.50390625" style="1" customWidth="1"/>
    <col min="3" max="3" width="9.25390625" style="1" customWidth="1"/>
    <col min="4" max="4" width="5.625" style="1" customWidth="1"/>
    <col min="5" max="5" width="24.625" style="1" customWidth="1"/>
    <col min="6" max="6" width="13.375" style="2" customWidth="1"/>
    <col min="7" max="7" width="14.875" style="1" customWidth="1"/>
    <col min="8" max="8" width="13.50390625" style="1" customWidth="1"/>
    <col min="9" max="9" width="17.375" style="1" customWidth="1"/>
    <col min="10" max="10" width="65.75390625" style="1" customWidth="1"/>
    <col min="11" max="11" width="6.50390625" style="1" customWidth="1"/>
    <col min="12" max="16384" width="9.00390625" style="1" customWidth="1"/>
  </cols>
  <sheetData>
    <row r="1" spans="1:11" ht="79.5" customHeight="1">
      <c r="A1" s="33" t="s">
        <v>62</v>
      </c>
      <c r="B1" s="33"/>
      <c r="C1" s="33"/>
      <c r="D1" s="33"/>
      <c r="E1" s="33"/>
      <c r="F1" s="33"/>
      <c r="G1" s="33"/>
      <c r="H1" s="33"/>
      <c r="I1" s="33"/>
      <c r="J1" s="33"/>
      <c r="K1" s="33"/>
    </row>
    <row r="2" spans="1:11" ht="41.25" customHeight="1">
      <c r="A2" s="3"/>
      <c r="B2" s="3"/>
      <c r="C2" s="4"/>
      <c r="D2" s="4"/>
      <c r="E2" s="4"/>
      <c r="F2" s="4"/>
      <c r="G2" s="4"/>
      <c r="H2" s="4"/>
      <c r="I2" s="4"/>
      <c r="J2" s="10" t="s">
        <v>283</v>
      </c>
      <c r="K2" s="9"/>
    </row>
    <row r="3" spans="1:11" ht="90" customHeight="1">
      <c r="A3" s="5" t="s">
        <v>11</v>
      </c>
      <c r="B3" s="5" t="s">
        <v>10</v>
      </c>
      <c r="C3" s="5" t="s">
        <v>9</v>
      </c>
      <c r="D3" s="5" t="s">
        <v>8</v>
      </c>
      <c r="E3" s="5" t="s">
        <v>7</v>
      </c>
      <c r="F3" s="6" t="s">
        <v>6</v>
      </c>
      <c r="G3" s="5" t="s">
        <v>5</v>
      </c>
      <c r="H3" s="5" t="s">
        <v>4</v>
      </c>
      <c r="I3" s="5" t="s">
        <v>247</v>
      </c>
      <c r="J3" s="5" t="s">
        <v>3</v>
      </c>
      <c r="K3" s="5" t="s">
        <v>12</v>
      </c>
    </row>
    <row r="4" spans="1:11" ht="399.75" customHeight="1">
      <c r="A4" s="34">
        <v>1</v>
      </c>
      <c r="B4" s="35" t="s">
        <v>317</v>
      </c>
      <c r="C4" s="37" t="s">
        <v>289</v>
      </c>
      <c r="D4" s="37" t="s">
        <v>22</v>
      </c>
      <c r="E4" s="37" t="s">
        <v>318</v>
      </c>
      <c r="F4" s="39">
        <v>7000000</v>
      </c>
      <c r="G4" s="39">
        <f>F4*0.86</f>
        <v>6020000</v>
      </c>
      <c r="H4" s="39">
        <f>F4*0.14</f>
        <v>980000.0000000001</v>
      </c>
      <c r="I4" s="41">
        <v>4207500</v>
      </c>
      <c r="J4" s="44" t="s">
        <v>319</v>
      </c>
      <c r="K4" s="34"/>
    </row>
    <row r="5" spans="1:11" ht="362.25" customHeight="1">
      <c r="A5" s="34"/>
      <c r="B5" s="36"/>
      <c r="C5" s="38"/>
      <c r="D5" s="38"/>
      <c r="E5" s="38"/>
      <c r="F5" s="40"/>
      <c r="G5" s="40"/>
      <c r="H5" s="40"/>
      <c r="I5" s="42"/>
      <c r="J5" s="45"/>
      <c r="K5" s="34"/>
    </row>
    <row r="6" spans="1:11" ht="399.75" customHeight="1">
      <c r="A6" s="34">
        <v>2</v>
      </c>
      <c r="B6" s="35" t="s">
        <v>317</v>
      </c>
      <c r="C6" s="37" t="s">
        <v>289</v>
      </c>
      <c r="D6" s="37" t="s">
        <v>56</v>
      </c>
      <c r="E6" s="37" t="s">
        <v>320</v>
      </c>
      <c r="F6" s="39">
        <v>9000000</v>
      </c>
      <c r="G6" s="39">
        <f>F6*0.86</f>
        <v>7740000</v>
      </c>
      <c r="H6" s="39">
        <f>F6*0.14</f>
        <v>1260000.0000000002</v>
      </c>
      <c r="I6" s="41">
        <v>7650000</v>
      </c>
      <c r="J6" s="44" t="s">
        <v>321</v>
      </c>
      <c r="K6" s="34" t="s">
        <v>322</v>
      </c>
    </row>
    <row r="7" spans="1:11" ht="174.75" customHeight="1">
      <c r="A7" s="34"/>
      <c r="B7" s="36"/>
      <c r="C7" s="38"/>
      <c r="D7" s="38"/>
      <c r="E7" s="38"/>
      <c r="F7" s="40"/>
      <c r="G7" s="40"/>
      <c r="H7" s="40"/>
      <c r="I7" s="42"/>
      <c r="J7" s="45"/>
      <c r="K7" s="34"/>
    </row>
    <row r="8" spans="1:11" ht="399.75" customHeight="1">
      <c r="A8" s="34">
        <v>3</v>
      </c>
      <c r="B8" s="35" t="s">
        <v>317</v>
      </c>
      <c r="C8" s="51" t="s">
        <v>289</v>
      </c>
      <c r="D8" s="35" t="s">
        <v>19</v>
      </c>
      <c r="E8" s="37" t="s">
        <v>323</v>
      </c>
      <c r="F8" s="39">
        <v>18800000</v>
      </c>
      <c r="G8" s="39">
        <v>1598000</v>
      </c>
      <c r="H8" s="39">
        <v>2820000</v>
      </c>
      <c r="I8" s="41">
        <v>15980000</v>
      </c>
      <c r="J8" s="44" t="s">
        <v>324</v>
      </c>
      <c r="K8" s="34" t="s">
        <v>322</v>
      </c>
    </row>
    <row r="9" spans="1:11" ht="372" customHeight="1">
      <c r="A9" s="34"/>
      <c r="B9" s="36"/>
      <c r="C9" s="52"/>
      <c r="D9" s="36"/>
      <c r="E9" s="38"/>
      <c r="F9" s="40"/>
      <c r="G9" s="40"/>
      <c r="H9" s="40"/>
      <c r="I9" s="42"/>
      <c r="J9" s="45"/>
      <c r="K9" s="34"/>
    </row>
    <row r="10" spans="1:11" ht="379.5" customHeight="1">
      <c r="A10" s="34">
        <v>4</v>
      </c>
      <c r="B10" s="35" t="s">
        <v>317</v>
      </c>
      <c r="C10" s="37" t="s">
        <v>325</v>
      </c>
      <c r="D10" s="37" t="s">
        <v>19</v>
      </c>
      <c r="E10" s="37" t="s">
        <v>326</v>
      </c>
      <c r="F10" s="39">
        <v>9000000</v>
      </c>
      <c r="G10" s="39">
        <f>F10*0.86</f>
        <v>7740000</v>
      </c>
      <c r="H10" s="39">
        <f>F10*0.14</f>
        <v>1260000.0000000002</v>
      </c>
      <c r="I10" s="41">
        <v>4250000</v>
      </c>
      <c r="J10" s="44" t="s">
        <v>338</v>
      </c>
      <c r="K10" s="34" t="s">
        <v>327</v>
      </c>
    </row>
    <row r="11" spans="1:11" ht="227.25" customHeight="1">
      <c r="A11" s="34"/>
      <c r="B11" s="36"/>
      <c r="C11" s="38"/>
      <c r="D11" s="38"/>
      <c r="E11" s="38"/>
      <c r="F11" s="40"/>
      <c r="G11" s="40"/>
      <c r="H11" s="40"/>
      <c r="I11" s="42"/>
      <c r="J11" s="45"/>
      <c r="K11" s="34"/>
    </row>
    <row r="12" spans="1:11" ht="379.5" customHeight="1">
      <c r="A12" s="34">
        <v>5</v>
      </c>
      <c r="B12" s="35" t="s">
        <v>317</v>
      </c>
      <c r="C12" s="37" t="s">
        <v>325</v>
      </c>
      <c r="D12" s="37" t="s">
        <v>19</v>
      </c>
      <c r="E12" s="37" t="s">
        <v>328</v>
      </c>
      <c r="F12" s="39">
        <v>10000000</v>
      </c>
      <c r="G12" s="39">
        <f>F12*0.86</f>
        <v>8600000</v>
      </c>
      <c r="H12" s="39">
        <f>F12*0.14</f>
        <v>1400000.0000000002</v>
      </c>
      <c r="I12" s="41">
        <v>3400000</v>
      </c>
      <c r="J12" s="44" t="s">
        <v>329</v>
      </c>
      <c r="K12" s="34" t="s">
        <v>327</v>
      </c>
    </row>
    <row r="13" spans="1:11" ht="168" customHeight="1">
      <c r="A13" s="34"/>
      <c r="B13" s="36"/>
      <c r="C13" s="38"/>
      <c r="D13" s="38"/>
      <c r="E13" s="38"/>
      <c r="F13" s="40"/>
      <c r="G13" s="40"/>
      <c r="H13" s="40"/>
      <c r="I13" s="42"/>
      <c r="J13" s="45"/>
      <c r="K13" s="34"/>
    </row>
    <row r="14" spans="1:11" ht="362.25" customHeight="1">
      <c r="A14" s="34">
        <v>6</v>
      </c>
      <c r="B14" s="35" t="s">
        <v>317</v>
      </c>
      <c r="C14" s="37" t="s">
        <v>66</v>
      </c>
      <c r="D14" s="37" t="s">
        <v>56</v>
      </c>
      <c r="E14" s="37" t="s">
        <v>330</v>
      </c>
      <c r="F14" s="39">
        <v>12500000</v>
      </c>
      <c r="G14" s="39">
        <f>F14*0.86</f>
        <v>10750000</v>
      </c>
      <c r="H14" s="39">
        <f>F14*0.14</f>
        <v>1750000.0000000002</v>
      </c>
      <c r="I14" s="41">
        <v>4250000</v>
      </c>
      <c r="J14" s="44" t="s">
        <v>339</v>
      </c>
      <c r="K14" s="34" t="s">
        <v>322</v>
      </c>
    </row>
    <row r="15" spans="1:11" ht="126" customHeight="1">
      <c r="A15" s="34"/>
      <c r="B15" s="36"/>
      <c r="C15" s="38"/>
      <c r="D15" s="38"/>
      <c r="E15" s="38"/>
      <c r="F15" s="40"/>
      <c r="G15" s="40"/>
      <c r="H15" s="40"/>
      <c r="I15" s="42"/>
      <c r="J15" s="45"/>
      <c r="K15" s="34"/>
    </row>
    <row r="16" spans="1:11" ht="120" customHeight="1">
      <c r="A16" s="34">
        <v>7</v>
      </c>
      <c r="B16" s="35" t="s">
        <v>317</v>
      </c>
      <c r="C16" s="37" t="s">
        <v>289</v>
      </c>
      <c r="D16" s="37" t="s">
        <v>19</v>
      </c>
      <c r="E16" s="37" t="s">
        <v>331</v>
      </c>
      <c r="F16" s="39">
        <v>10800000</v>
      </c>
      <c r="G16" s="39">
        <f>F16*0.86</f>
        <v>9288000</v>
      </c>
      <c r="H16" s="39">
        <f>F16*0.14</f>
        <v>1512000.0000000002</v>
      </c>
      <c r="I16" s="41">
        <v>0</v>
      </c>
      <c r="J16" s="44" t="s">
        <v>332</v>
      </c>
      <c r="K16" s="34" t="s">
        <v>322</v>
      </c>
    </row>
    <row r="17" spans="1:11" ht="114.75" customHeight="1">
      <c r="A17" s="34"/>
      <c r="B17" s="36"/>
      <c r="C17" s="38"/>
      <c r="D17" s="38"/>
      <c r="E17" s="38"/>
      <c r="F17" s="40"/>
      <c r="G17" s="40"/>
      <c r="H17" s="40"/>
      <c r="I17" s="42"/>
      <c r="J17" s="45"/>
      <c r="K17" s="34"/>
    </row>
    <row r="18" spans="1:11" ht="58.5" customHeight="1">
      <c r="A18" s="34" t="s">
        <v>2</v>
      </c>
      <c r="B18" s="34"/>
      <c r="C18" s="34"/>
      <c r="D18" s="34"/>
      <c r="E18" s="34"/>
      <c r="F18" s="23">
        <f>F4+F6+F8+F10+F12+F14+F16</f>
        <v>77100000</v>
      </c>
      <c r="G18" s="23">
        <f>G4+G6+G8+G10+G12+G14+G16</f>
        <v>51736000</v>
      </c>
      <c r="H18" s="23">
        <f>H4+H6+H8+H10+H12+H14+H16</f>
        <v>10982000</v>
      </c>
      <c r="I18" s="23">
        <f>SUM(I4:I17)</f>
        <v>39737500</v>
      </c>
      <c r="J18" s="8"/>
      <c r="K18" s="7"/>
    </row>
    <row r="19" spans="1:11" ht="21.75">
      <c r="A19" s="34" t="s">
        <v>1</v>
      </c>
      <c r="B19" s="34"/>
      <c r="C19" s="34"/>
      <c r="D19" s="34"/>
      <c r="E19" s="34"/>
      <c r="F19" s="34"/>
      <c r="G19" s="34"/>
      <c r="H19" s="34"/>
      <c r="I19" s="34"/>
      <c r="J19" s="34"/>
      <c r="K19" s="34"/>
    </row>
    <row r="20" spans="1:11" ht="141" customHeight="1">
      <c r="A20" s="46" t="s">
        <v>0</v>
      </c>
      <c r="B20" s="46"/>
      <c r="C20" s="46"/>
      <c r="D20" s="46"/>
      <c r="E20" s="46"/>
      <c r="F20" s="46"/>
      <c r="G20" s="46"/>
      <c r="H20" s="46"/>
      <c r="I20" s="46"/>
      <c r="J20" s="46"/>
      <c r="K20" s="46"/>
    </row>
  </sheetData>
  <sheetProtection/>
  <mergeCells count="81">
    <mergeCell ref="A18:E18"/>
    <mergeCell ref="A19:K19"/>
    <mergeCell ref="A20:K20"/>
    <mergeCell ref="F16:F17"/>
    <mergeCell ref="G16:G17"/>
    <mergeCell ref="H16:H17"/>
    <mergeCell ref="I16:I17"/>
    <mergeCell ref="J16:J17"/>
    <mergeCell ref="K16:K17"/>
    <mergeCell ref="G14:G15"/>
    <mergeCell ref="H14:H15"/>
    <mergeCell ref="I14:I15"/>
    <mergeCell ref="J14:J15"/>
    <mergeCell ref="K14:K15"/>
    <mergeCell ref="A16:A17"/>
    <mergeCell ref="B16:B17"/>
    <mergeCell ref="C16:C17"/>
    <mergeCell ref="D16:D17"/>
    <mergeCell ref="E16:E17"/>
    <mergeCell ref="A14:A15"/>
    <mergeCell ref="B14:B15"/>
    <mergeCell ref="C14:C15"/>
    <mergeCell ref="D14:D15"/>
    <mergeCell ref="E14:E15"/>
    <mergeCell ref="F14:F15"/>
    <mergeCell ref="F12:F13"/>
    <mergeCell ref="G12:G13"/>
    <mergeCell ref="H12:H13"/>
    <mergeCell ref="I12:I13"/>
    <mergeCell ref="J12:J13"/>
    <mergeCell ref="K12:K13"/>
    <mergeCell ref="G10:G11"/>
    <mergeCell ref="H10:H11"/>
    <mergeCell ref="I10:I11"/>
    <mergeCell ref="J10:J11"/>
    <mergeCell ref="K10:K11"/>
    <mergeCell ref="A12:A13"/>
    <mergeCell ref="B12:B13"/>
    <mergeCell ref="C12:C13"/>
    <mergeCell ref="D12:D13"/>
    <mergeCell ref="E12:E13"/>
    <mergeCell ref="H8:H9"/>
    <mergeCell ref="I8:I9"/>
    <mergeCell ref="J8:J9"/>
    <mergeCell ref="K8:K9"/>
    <mergeCell ref="A10:A11"/>
    <mergeCell ref="B10:B11"/>
    <mergeCell ref="C10:C11"/>
    <mergeCell ref="D10:D11"/>
    <mergeCell ref="E10:E11"/>
    <mergeCell ref="F10:F11"/>
    <mergeCell ref="I6:I7"/>
    <mergeCell ref="J6:J7"/>
    <mergeCell ref="K6:K7"/>
    <mergeCell ref="A8:A9"/>
    <mergeCell ref="B8:B9"/>
    <mergeCell ref="C8:C9"/>
    <mergeCell ref="D8:D9"/>
    <mergeCell ref="E8:E9"/>
    <mergeCell ref="F8:F9"/>
    <mergeCell ref="G8:G9"/>
    <mergeCell ref="J4:J5"/>
    <mergeCell ref="K4:K5"/>
    <mergeCell ref="A6:A7"/>
    <mergeCell ref="B6:B7"/>
    <mergeCell ref="C6:C7"/>
    <mergeCell ref="D6:D7"/>
    <mergeCell ref="E6:E7"/>
    <mergeCell ref="F6:F7"/>
    <mergeCell ref="G6:G7"/>
    <mergeCell ref="H6:H7"/>
    <mergeCell ref="A1:K1"/>
    <mergeCell ref="A4:A5"/>
    <mergeCell ref="B4:B5"/>
    <mergeCell ref="C4:C5"/>
    <mergeCell ref="D4:D5"/>
    <mergeCell ref="E4:E5"/>
    <mergeCell ref="F4:F5"/>
    <mergeCell ref="G4:G5"/>
    <mergeCell ref="H4:H5"/>
    <mergeCell ref="I4:I5"/>
  </mergeCells>
  <printOptions/>
  <pageMargins left="0.7480314960629921" right="0.7480314960629921" top="0.984251968503937" bottom="0.984251968503937" header="0.5118110236220472" footer="0.5118110236220472"/>
  <pageSetup fitToHeight="7" horizontalDpi="600" verticalDpi="600" orientation="portrait" paperSize="8" scale="70" r:id="rId1"/>
</worksheet>
</file>

<file path=xl/worksheets/sheet2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K28"/>
  <sheetViews>
    <sheetView view="pageBreakPreview" zoomScale="40" zoomScaleNormal="40" zoomScaleSheetLayoutView="40" zoomScalePageLayoutView="0" workbookViewId="0" topLeftCell="A1">
      <selection activeCell="K26" sqref="A1:K26"/>
    </sheetView>
  </sheetViews>
  <sheetFormatPr defaultColWidth="9.00390625" defaultRowHeight="16.5"/>
  <cols>
    <col min="1" max="1" width="5.25390625" style="1" customWidth="1"/>
    <col min="2" max="2" width="8.50390625" style="1" customWidth="1"/>
    <col min="3" max="3" width="9.25390625" style="1" customWidth="1"/>
    <col min="4" max="4" width="5.625" style="1" customWidth="1"/>
    <col min="5" max="5" width="24.625" style="1" customWidth="1"/>
    <col min="6" max="6" width="13.375" style="2" customWidth="1"/>
    <col min="7" max="7" width="14.875" style="1" customWidth="1"/>
    <col min="8" max="8" width="13.50390625" style="1" customWidth="1"/>
    <col min="9" max="9" width="17.00390625" style="1" customWidth="1"/>
    <col min="10" max="10" width="88.25390625" style="1" customWidth="1"/>
    <col min="11" max="11" width="7.25390625" style="1" customWidth="1"/>
    <col min="12" max="16384" width="9.00390625" style="1" customWidth="1"/>
  </cols>
  <sheetData>
    <row r="1" spans="1:11" ht="79.5" customHeight="1">
      <c r="A1" s="33" t="s">
        <v>62</v>
      </c>
      <c r="B1" s="33"/>
      <c r="C1" s="33"/>
      <c r="D1" s="33"/>
      <c r="E1" s="33"/>
      <c r="F1" s="33"/>
      <c r="G1" s="33"/>
      <c r="H1" s="33"/>
      <c r="I1" s="33"/>
      <c r="J1" s="33"/>
      <c r="K1" s="33"/>
    </row>
    <row r="2" spans="1:11" ht="41.25" customHeight="1">
      <c r="A2" s="3"/>
      <c r="B2" s="3"/>
      <c r="C2" s="4"/>
      <c r="D2" s="4"/>
      <c r="E2" s="4"/>
      <c r="F2" s="4"/>
      <c r="G2" s="4"/>
      <c r="H2" s="4"/>
      <c r="I2" s="4"/>
      <c r="J2" s="10"/>
      <c r="K2" s="9"/>
    </row>
    <row r="3" spans="1:11" ht="90" customHeight="1">
      <c r="A3" s="5" t="s">
        <v>11</v>
      </c>
      <c r="B3" s="5" t="s">
        <v>10</v>
      </c>
      <c r="C3" s="5" t="s">
        <v>9</v>
      </c>
      <c r="D3" s="5" t="s">
        <v>8</v>
      </c>
      <c r="E3" s="5" t="s">
        <v>7</v>
      </c>
      <c r="F3" s="6" t="s">
        <v>6</v>
      </c>
      <c r="G3" s="5" t="s">
        <v>5</v>
      </c>
      <c r="H3" s="5" t="s">
        <v>4</v>
      </c>
      <c r="I3" s="5" t="s">
        <v>257</v>
      </c>
      <c r="J3" s="5" t="s">
        <v>3</v>
      </c>
      <c r="K3" s="5" t="s">
        <v>12</v>
      </c>
    </row>
    <row r="4" spans="1:11" ht="409.5" customHeight="1">
      <c r="A4" s="34">
        <v>1</v>
      </c>
      <c r="B4" s="35" t="s">
        <v>25</v>
      </c>
      <c r="C4" s="37" t="s">
        <v>366</v>
      </c>
      <c r="D4" s="37" t="s">
        <v>19</v>
      </c>
      <c r="E4" s="37" t="s">
        <v>367</v>
      </c>
      <c r="F4" s="39">
        <v>3000000</v>
      </c>
      <c r="G4" s="39">
        <f>F4*0.75</f>
        <v>2250000</v>
      </c>
      <c r="H4" s="39">
        <f>F4*0.25</f>
        <v>750000</v>
      </c>
      <c r="I4" s="41">
        <v>2250000</v>
      </c>
      <c r="J4" s="64" t="s">
        <v>368</v>
      </c>
      <c r="K4" s="53"/>
    </row>
    <row r="5" spans="1:11" ht="144" customHeight="1">
      <c r="A5" s="34"/>
      <c r="B5" s="36"/>
      <c r="C5" s="38" t="s">
        <v>26</v>
      </c>
      <c r="D5" s="38" t="s">
        <v>27</v>
      </c>
      <c r="E5" s="38"/>
      <c r="F5" s="40">
        <v>9550000</v>
      </c>
      <c r="G5" s="40">
        <f aca="true" t="shared" si="0" ref="G5:G25">F5*0.77</f>
        <v>7353500</v>
      </c>
      <c r="H5" s="40">
        <f>F5-G5</f>
        <v>2196500</v>
      </c>
      <c r="I5" s="42"/>
      <c r="J5" s="64"/>
      <c r="K5" s="54"/>
    </row>
    <row r="6" spans="1:11" ht="363" customHeight="1">
      <c r="A6" s="34">
        <v>2</v>
      </c>
      <c r="B6" s="35" t="s">
        <v>25</v>
      </c>
      <c r="C6" s="37" t="s">
        <v>369</v>
      </c>
      <c r="D6" s="37" t="s">
        <v>19</v>
      </c>
      <c r="E6" s="37" t="s">
        <v>370</v>
      </c>
      <c r="F6" s="39">
        <v>8679385</v>
      </c>
      <c r="G6" s="39">
        <f>F6*0.75</f>
        <v>6509538.75</v>
      </c>
      <c r="H6" s="39">
        <f>F6*0.25</f>
        <v>2169846.25</v>
      </c>
      <c r="I6" s="41">
        <v>6509539</v>
      </c>
      <c r="J6" s="64" t="s">
        <v>371</v>
      </c>
      <c r="K6" s="53"/>
    </row>
    <row r="7" spans="1:11" ht="174" customHeight="1">
      <c r="A7" s="34"/>
      <c r="B7" s="36"/>
      <c r="C7" s="38" t="s">
        <v>28</v>
      </c>
      <c r="D7" s="38" t="s">
        <v>27</v>
      </c>
      <c r="E7" s="38" t="s">
        <v>29</v>
      </c>
      <c r="F7" s="40">
        <v>3605000</v>
      </c>
      <c r="G7" s="40">
        <f t="shared" si="0"/>
        <v>2775850</v>
      </c>
      <c r="H7" s="40">
        <f>F7-G7</f>
        <v>829150</v>
      </c>
      <c r="I7" s="42"/>
      <c r="J7" s="64"/>
      <c r="K7" s="54"/>
    </row>
    <row r="8" spans="1:11" ht="408.75" customHeight="1">
      <c r="A8" s="34">
        <v>3</v>
      </c>
      <c r="B8" s="35" t="s">
        <v>25</v>
      </c>
      <c r="C8" s="37" t="s">
        <v>60</v>
      </c>
      <c r="D8" s="37" t="s">
        <v>19</v>
      </c>
      <c r="E8" s="37" t="s">
        <v>649</v>
      </c>
      <c r="F8" s="39">
        <v>8422000</v>
      </c>
      <c r="G8" s="39">
        <f>F8*0.75</f>
        <v>6316500</v>
      </c>
      <c r="H8" s="39">
        <f>F8*0.25</f>
        <v>2105500</v>
      </c>
      <c r="I8" s="41">
        <v>6000000</v>
      </c>
      <c r="J8" s="65" t="s">
        <v>372</v>
      </c>
      <c r="K8" s="53"/>
    </row>
    <row r="9" spans="1:11" ht="27.75" customHeight="1">
      <c r="A9" s="34"/>
      <c r="B9" s="36"/>
      <c r="C9" s="38" t="s">
        <v>30</v>
      </c>
      <c r="D9" s="38" t="s">
        <v>27</v>
      </c>
      <c r="E9" s="38" t="s">
        <v>31</v>
      </c>
      <c r="F9" s="40">
        <v>8611000</v>
      </c>
      <c r="G9" s="40">
        <f t="shared" si="0"/>
        <v>6630470</v>
      </c>
      <c r="H9" s="40">
        <f>F9-G9</f>
        <v>1980530</v>
      </c>
      <c r="I9" s="42"/>
      <c r="J9" s="65"/>
      <c r="K9" s="54"/>
    </row>
    <row r="10" spans="1:11" ht="390" customHeight="1">
      <c r="A10" s="34">
        <v>4</v>
      </c>
      <c r="B10" s="35" t="s">
        <v>57</v>
      </c>
      <c r="C10" s="37" t="s">
        <v>82</v>
      </c>
      <c r="D10" s="37" t="s">
        <v>56</v>
      </c>
      <c r="E10" s="37" t="s">
        <v>650</v>
      </c>
      <c r="F10" s="39">
        <v>9000000</v>
      </c>
      <c r="G10" s="39">
        <f>F10*0.75</f>
        <v>6750000</v>
      </c>
      <c r="H10" s="39">
        <f>F10*0.25</f>
        <v>2250000</v>
      </c>
      <c r="I10" s="41">
        <v>5250000</v>
      </c>
      <c r="J10" s="64" t="s">
        <v>373</v>
      </c>
      <c r="K10" s="53"/>
    </row>
    <row r="11" spans="1:11" ht="357" customHeight="1">
      <c r="A11" s="34"/>
      <c r="B11" s="36"/>
      <c r="C11" s="38" t="s">
        <v>30</v>
      </c>
      <c r="D11" s="38" t="s">
        <v>27</v>
      </c>
      <c r="E11" s="38" t="s">
        <v>31</v>
      </c>
      <c r="F11" s="40">
        <v>8611000</v>
      </c>
      <c r="G11" s="40">
        <f t="shared" si="0"/>
        <v>6630470</v>
      </c>
      <c r="H11" s="40">
        <f>F11-G11</f>
        <v>1980530</v>
      </c>
      <c r="I11" s="42"/>
      <c r="J11" s="64"/>
      <c r="K11" s="54"/>
    </row>
    <row r="12" spans="1:11" ht="379.5" customHeight="1">
      <c r="A12" s="34">
        <v>5</v>
      </c>
      <c r="B12" s="35" t="s">
        <v>57</v>
      </c>
      <c r="C12" s="37" t="s">
        <v>60</v>
      </c>
      <c r="D12" s="37" t="s">
        <v>56</v>
      </c>
      <c r="E12" s="37" t="s">
        <v>651</v>
      </c>
      <c r="F12" s="39">
        <v>3660150</v>
      </c>
      <c r="G12" s="39">
        <f>F12*0.75</f>
        <v>2745112.5</v>
      </c>
      <c r="H12" s="39">
        <f>F12*0.25</f>
        <v>915037.5</v>
      </c>
      <c r="I12" s="41">
        <v>2745113</v>
      </c>
      <c r="J12" s="64" t="s">
        <v>374</v>
      </c>
      <c r="K12" s="53"/>
    </row>
    <row r="13" spans="1:11" ht="153.75" customHeight="1">
      <c r="A13" s="34"/>
      <c r="B13" s="36"/>
      <c r="C13" s="38" t="s">
        <v>32</v>
      </c>
      <c r="D13" s="38" t="s">
        <v>27</v>
      </c>
      <c r="E13" s="38" t="s">
        <v>33</v>
      </c>
      <c r="F13" s="40">
        <v>1234000</v>
      </c>
      <c r="G13" s="40">
        <f t="shared" si="0"/>
        <v>950180</v>
      </c>
      <c r="H13" s="40">
        <f>F13-G13</f>
        <v>283820</v>
      </c>
      <c r="I13" s="42"/>
      <c r="J13" s="64"/>
      <c r="K13" s="54"/>
    </row>
    <row r="14" spans="1:11" ht="387.75" customHeight="1">
      <c r="A14" s="34">
        <v>6</v>
      </c>
      <c r="B14" s="35" t="s">
        <v>25</v>
      </c>
      <c r="C14" s="37" t="s">
        <v>83</v>
      </c>
      <c r="D14" s="37" t="s">
        <v>56</v>
      </c>
      <c r="E14" s="37" t="s">
        <v>375</v>
      </c>
      <c r="F14" s="39">
        <v>3991237</v>
      </c>
      <c r="G14" s="39">
        <f>F14*0.75</f>
        <v>2993427.75</v>
      </c>
      <c r="H14" s="39">
        <f>F14*0.25</f>
        <v>997809.25</v>
      </c>
      <c r="I14" s="41">
        <v>2625000</v>
      </c>
      <c r="J14" s="65" t="s">
        <v>376</v>
      </c>
      <c r="K14" s="53"/>
    </row>
    <row r="15" spans="1:11" ht="15" customHeight="1" hidden="1">
      <c r="A15" s="34"/>
      <c r="B15" s="36"/>
      <c r="C15" s="38" t="s">
        <v>30</v>
      </c>
      <c r="D15" s="38" t="s">
        <v>27</v>
      </c>
      <c r="E15" s="38" t="s">
        <v>31</v>
      </c>
      <c r="F15" s="40">
        <v>8611000</v>
      </c>
      <c r="G15" s="40">
        <f t="shared" si="0"/>
        <v>6630470</v>
      </c>
      <c r="H15" s="40">
        <f>F15-G15</f>
        <v>1980530</v>
      </c>
      <c r="I15" s="42"/>
      <c r="J15" s="65"/>
      <c r="K15" s="54"/>
    </row>
    <row r="16" spans="1:11" ht="390" customHeight="1">
      <c r="A16" s="34">
        <v>7</v>
      </c>
      <c r="B16" s="35" t="s">
        <v>57</v>
      </c>
      <c r="C16" s="37" t="s">
        <v>369</v>
      </c>
      <c r="D16" s="37" t="s">
        <v>56</v>
      </c>
      <c r="E16" s="37" t="s">
        <v>652</v>
      </c>
      <c r="F16" s="39">
        <v>9000000</v>
      </c>
      <c r="G16" s="39">
        <f>F16*0.75</f>
        <v>6750000</v>
      </c>
      <c r="H16" s="39">
        <f>F16*0.25</f>
        <v>2250000</v>
      </c>
      <c r="I16" s="41">
        <v>6750000</v>
      </c>
      <c r="J16" s="64" t="s">
        <v>377</v>
      </c>
      <c r="K16" s="53" t="s">
        <v>0</v>
      </c>
    </row>
    <row r="17" spans="1:11" ht="98.25" customHeight="1">
      <c r="A17" s="34"/>
      <c r="B17" s="36"/>
      <c r="C17" s="38" t="s">
        <v>30</v>
      </c>
      <c r="D17" s="38" t="s">
        <v>27</v>
      </c>
      <c r="E17" s="38" t="s">
        <v>31</v>
      </c>
      <c r="F17" s="40">
        <v>8611000</v>
      </c>
      <c r="G17" s="40">
        <f t="shared" si="0"/>
        <v>6630470</v>
      </c>
      <c r="H17" s="40">
        <f>F17-G17</f>
        <v>1980530</v>
      </c>
      <c r="I17" s="42"/>
      <c r="J17" s="64"/>
      <c r="K17" s="54"/>
    </row>
    <row r="18" spans="1:11" ht="79.5" customHeight="1">
      <c r="A18" s="34">
        <v>8</v>
      </c>
      <c r="B18" s="35" t="s">
        <v>57</v>
      </c>
      <c r="C18" s="37" t="s">
        <v>369</v>
      </c>
      <c r="D18" s="37" t="s">
        <v>22</v>
      </c>
      <c r="E18" s="37" t="s">
        <v>653</v>
      </c>
      <c r="F18" s="39">
        <v>1500000</v>
      </c>
      <c r="G18" s="39">
        <f>F18*0.75</f>
        <v>1125000</v>
      </c>
      <c r="H18" s="39">
        <f>F18*0.25</f>
        <v>375000</v>
      </c>
      <c r="I18" s="41">
        <v>1125000</v>
      </c>
      <c r="J18" s="64" t="s">
        <v>579</v>
      </c>
      <c r="K18" s="53"/>
    </row>
    <row r="19" spans="1:11" ht="96.75" customHeight="1">
      <c r="A19" s="34"/>
      <c r="B19" s="36"/>
      <c r="C19" s="38" t="s">
        <v>32</v>
      </c>
      <c r="D19" s="38" t="s">
        <v>27</v>
      </c>
      <c r="E19" s="38" t="s">
        <v>33</v>
      </c>
      <c r="F19" s="40">
        <v>1234000</v>
      </c>
      <c r="G19" s="40">
        <f t="shared" si="0"/>
        <v>950180</v>
      </c>
      <c r="H19" s="40">
        <f>F19-G19</f>
        <v>283820</v>
      </c>
      <c r="I19" s="42"/>
      <c r="J19" s="64"/>
      <c r="K19" s="54"/>
    </row>
    <row r="20" spans="1:11" ht="379.5" customHeight="1">
      <c r="A20" s="34">
        <v>9</v>
      </c>
      <c r="B20" s="35" t="s">
        <v>25</v>
      </c>
      <c r="C20" s="37" t="s">
        <v>369</v>
      </c>
      <c r="D20" s="37" t="s">
        <v>19</v>
      </c>
      <c r="E20" s="37" t="s">
        <v>378</v>
      </c>
      <c r="F20" s="39">
        <v>19850000</v>
      </c>
      <c r="G20" s="39">
        <f>F20*0.75</f>
        <v>14887500</v>
      </c>
      <c r="H20" s="39">
        <f>F20*0.25</f>
        <v>4962500</v>
      </c>
      <c r="I20" s="41">
        <v>7500000</v>
      </c>
      <c r="J20" s="66" t="s">
        <v>644</v>
      </c>
      <c r="K20" s="53"/>
    </row>
    <row r="21" spans="1:11" ht="408.75" customHeight="1">
      <c r="A21" s="34"/>
      <c r="B21" s="36"/>
      <c r="C21" s="38"/>
      <c r="D21" s="38"/>
      <c r="E21" s="38"/>
      <c r="F21" s="40"/>
      <c r="G21" s="40">
        <f t="shared" si="0"/>
        <v>0</v>
      </c>
      <c r="H21" s="40">
        <f>F21-G21</f>
        <v>0</v>
      </c>
      <c r="I21" s="42"/>
      <c r="J21" s="66"/>
      <c r="K21" s="54"/>
    </row>
    <row r="22" spans="1:11" ht="379.5" customHeight="1">
      <c r="A22" s="34">
        <v>10</v>
      </c>
      <c r="B22" s="35" t="s">
        <v>25</v>
      </c>
      <c r="C22" s="37" t="s">
        <v>379</v>
      </c>
      <c r="D22" s="37" t="s">
        <v>56</v>
      </c>
      <c r="E22" s="37" t="s">
        <v>654</v>
      </c>
      <c r="F22" s="39">
        <v>3575193</v>
      </c>
      <c r="G22" s="39">
        <f>F22*0.75</f>
        <v>2681394.75</v>
      </c>
      <c r="H22" s="39">
        <f>F22*0.25</f>
        <v>893798.25</v>
      </c>
      <c r="I22" s="41">
        <v>2681395</v>
      </c>
      <c r="J22" s="64" t="s">
        <v>643</v>
      </c>
      <c r="K22" s="53"/>
    </row>
    <row r="23" spans="1:11" ht="339.75" customHeight="1">
      <c r="A23" s="34"/>
      <c r="B23" s="36"/>
      <c r="C23" s="38"/>
      <c r="D23" s="38"/>
      <c r="E23" s="38"/>
      <c r="F23" s="40"/>
      <c r="G23" s="40">
        <f t="shared" si="0"/>
        <v>0</v>
      </c>
      <c r="H23" s="40">
        <f>F23-G23</f>
        <v>0</v>
      </c>
      <c r="I23" s="42"/>
      <c r="J23" s="64"/>
      <c r="K23" s="54"/>
    </row>
    <row r="24" spans="1:11" ht="379.5" customHeight="1">
      <c r="A24" s="34">
        <v>11</v>
      </c>
      <c r="B24" s="35" t="s">
        <v>25</v>
      </c>
      <c r="C24" s="37" t="s">
        <v>379</v>
      </c>
      <c r="D24" s="37" t="s">
        <v>56</v>
      </c>
      <c r="E24" s="37" t="s">
        <v>655</v>
      </c>
      <c r="F24" s="39">
        <v>2691035</v>
      </c>
      <c r="G24" s="39">
        <f>F24*0.75</f>
        <v>2018276.25</v>
      </c>
      <c r="H24" s="39">
        <f>F24*0.25</f>
        <v>672758.75</v>
      </c>
      <c r="I24" s="41">
        <v>1875000</v>
      </c>
      <c r="J24" s="64" t="s">
        <v>642</v>
      </c>
      <c r="K24" s="53"/>
    </row>
    <row r="25" spans="1:11" ht="108" customHeight="1">
      <c r="A25" s="34"/>
      <c r="B25" s="36"/>
      <c r="C25" s="38"/>
      <c r="D25" s="38"/>
      <c r="E25" s="38"/>
      <c r="F25" s="40"/>
      <c r="G25" s="40">
        <f t="shared" si="0"/>
        <v>0</v>
      </c>
      <c r="H25" s="40">
        <f>F25-G25</f>
        <v>0</v>
      </c>
      <c r="I25" s="42"/>
      <c r="J25" s="64"/>
      <c r="K25" s="54"/>
    </row>
    <row r="26" spans="1:11" ht="60" customHeight="1">
      <c r="A26" s="67" t="s">
        <v>2</v>
      </c>
      <c r="B26" s="68"/>
      <c r="C26" s="68"/>
      <c r="D26" s="68"/>
      <c r="E26" s="69"/>
      <c r="F26" s="23">
        <f>SUM(F4:F25)</f>
        <v>123436000</v>
      </c>
      <c r="G26" s="23">
        <f>SUM(G4:G25)</f>
        <v>93578340</v>
      </c>
      <c r="H26" s="23">
        <f>SUM(H4:H25)</f>
        <v>29857660</v>
      </c>
      <c r="I26" s="23">
        <f>SUM(I4:I25)</f>
        <v>45311047</v>
      </c>
      <c r="J26" s="8"/>
      <c r="K26" s="11"/>
    </row>
    <row r="27" spans="1:11" ht="21" customHeight="1">
      <c r="A27" s="67" t="s">
        <v>1</v>
      </c>
      <c r="B27" s="68"/>
      <c r="C27" s="68"/>
      <c r="D27" s="68"/>
      <c r="E27" s="68"/>
      <c r="F27" s="68"/>
      <c r="G27" s="68"/>
      <c r="H27" s="68"/>
      <c r="I27" s="68"/>
      <c r="J27" s="68"/>
      <c r="K27" s="69"/>
    </row>
    <row r="28" spans="1:11" ht="141" customHeight="1">
      <c r="A28" s="46" t="s">
        <v>0</v>
      </c>
      <c r="B28" s="46"/>
      <c r="C28" s="46"/>
      <c r="D28" s="46"/>
      <c r="E28" s="46"/>
      <c r="F28" s="46"/>
      <c r="G28" s="46"/>
      <c r="H28" s="46"/>
      <c r="I28" s="46"/>
      <c r="J28" s="46"/>
      <c r="K28" s="46"/>
    </row>
  </sheetData>
  <sheetProtection/>
  <mergeCells count="125">
    <mergeCell ref="A27:K27"/>
    <mergeCell ref="A28:K28"/>
    <mergeCell ref="A26:E26"/>
    <mergeCell ref="F24:F25"/>
    <mergeCell ref="G24:G25"/>
    <mergeCell ref="H24:H25"/>
    <mergeCell ref="I24:I25"/>
    <mergeCell ref="J24:J25"/>
    <mergeCell ref="K24:K25"/>
    <mergeCell ref="G22:G23"/>
    <mergeCell ref="H22:H23"/>
    <mergeCell ref="I22:I23"/>
    <mergeCell ref="J22:J23"/>
    <mergeCell ref="K22:K23"/>
    <mergeCell ref="A24:A25"/>
    <mergeCell ref="B24:B25"/>
    <mergeCell ref="C24:C25"/>
    <mergeCell ref="D24:D25"/>
    <mergeCell ref="E24:E25"/>
    <mergeCell ref="A22:A23"/>
    <mergeCell ref="B22:B23"/>
    <mergeCell ref="C22:C23"/>
    <mergeCell ref="D22:D23"/>
    <mergeCell ref="E22:E23"/>
    <mergeCell ref="F22:F23"/>
    <mergeCell ref="F20:F21"/>
    <mergeCell ref="G20:G21"/>
    <mergeCell ref="H20:H21"/>
    <mergeCell ref="I20:I21"/>
    <mergeCell ref="J20:J21"/>
    <mergeCell ref="K20:K21"/>
    <mergeCell ref="G18:G19"/>
    <mergeCell ref="H18:H19"/>
    <mergeCell ref="I18:I19"/>
    <mergeCell ref="J18:J19"/>
    <mergeCell ref="K18:K19"/>
    <mergeCell ref="A20:A21"/>
    <mergeCell ref="B20:B21"/>
    <mergeCell ref="C20:C21"/>
    <mergeCell ref="D20:D21"/>
    <mergeCell ref="E20:E21"/>
    <mergeCell ref="A18:A19"/>
    <mergeCell ref="B18:B19"/>
    <mergeCell ref="C18:C19"/>
    <mergeCell ref="D18:D19"/>
    <mergeCell ref="E18:E19"/>
    <mergeCell ref="F18:F19"/>
    <mergeCell ref="F16:F17"/>
    <mergeCell ref="G16:G17"/>
    <mergeCell ref="H16:H17"/>
    <mergeCell ref="I16:I17"/>
    <mergeCell ref="J16:J17"/>
    <mergeCell ref="K16:K17"/>
    <mergeCell ref="G14:G15"/>
    <mergeCell ref="H14:H15"/>
    <mergeCell ref="I14:I15"/>
    <mergeCell ref="J14:J15"/>
    <mergeCell ref="K14:K15"/>
    <mergeCell ref="A16:A17"/>
    <mergeCell ref="B16:B17"/>
    <mergeCell ref="C16:C17"/>
    <mergeCell ref="D16:D17"/>
    <mergeCell ref="E16:E17"/>
    <mergeCell ref="A14:A15"/>
    <mergeCell ref="B14:B15"/>
    <mergeCell ref="C14:C15"/>
    <mergeCell ref="D14:D15"/>
    <mergeCell ref="E14:E15"/>
    <mergeCell ref="F14:F15"/>
    <mergeCell ref="F12:F13"/>
    <mergeCell ref="G12:G13"/>
    <mergeCell ref="H12:H13"/>
    <mergeCell ref="I12:I13"/>
    <mergeCell ref="J12:J13"/>
    <mergeCell ref="K12:K13"/>
    <mergeCell ref="G10:G11"/>
    <mergeCell ref="H10:H11"/>
    <mergeCell ref="I10:I11"/>
    <mergeCell ref="J10:J11"/>
    <mergeCell ref="K10:K11"/>
    <mergeCell ref="A12:A13"/>
    <mergeCell ref="B12:B13"/>
    <mergeCell ref="C12:C13"/>
    <mergeCell ref="D12:D13"/>
    <mergeCell ref="E12:E13"/>
    <mergeCell ref="H8:H9"/>
    <mergeCell ref="I8:I9"/>
    <mergeCell ref="J8:J9"/>
    <mergeCell ref="K8:K9"/>
    <mergeCell ref="A10:A11"/>
    <mergeCell ref="B10:B11"/>
    <mergeCell ref="C10:C11"/>
    <mergeCell ref="D10:D11"/>
    <mergeCell ref="E10:E11"/>
    <mergeCell ref="F10:F11"/>
    <mergeCell ref="I6:I7"/>
    <mergeCell ref="J6:J7"/>
    <mergeCell ref="K6:K7"/>
    <mergeCell ref="A8:A9"/>
    <mergeCell ref="B8:B9"/>
    <mergeCell ref="C8:C9"/>
    <mergeCell ref="D8:D9"/>
    <mergeCell ref="E8:E9"/>
    <mergeCell ref="F8:F9"/>
    <mergeCell ref="G8:G9"/>
    <mergeCell ref="J4:J5"/>
    <mergeCell ref="K4:K5"/>
    <mergeCell ref="A6:A7"/>
    <mergeCell ref="B6:B7"/>
    <mergeCell ref="C6:C7"/>
    <mergeCell ref="D6:D7"/>
    <mergeCell ref="E6:E7"/>
    <mergeCell ref="F6:F7"/>
    <mergeCell ref="G6:G7"/>
    <mergeCell ref="H6:H7"/>
    <mergeCell ref="A1:K1"/>
    <mergeCell ref="A4:A5"/>
    <mergeCell ref="B4:B5"/>
    <mergeCell ref="C4:C5"/>
    <mergeCell ref="D4:D5"/>
    <mergeCell ref="E4:E5"/>
    <mergeCell ref="F4:F5"/>
    <mergeCell ref="G4:G5"/>
    <mergeCell ref="H4:H5"/>
    <mergeCell ref="I4:I5"/>
  </mergeCells>
  <printOptions horizontalCentered="1"/>
  <pageMargins left="0.3937007874015748" right="0.3937007874015748" top="0.5905511811023623" bottom="0.5905511811023623" header="0.5118110236220472" footer="0.5118110236220472"/>
  <pageSetup horizontalDpi="600" verticalDpi="600" orientation="portrait" paperSize="8" scale="65" r:id="rId1"/>
</worksheet>
</file>

<file path=xl/worksheets/sheet4.xml><?xml version="1.0" encoding="utf-8"?>
<worksheet xmlns="http://schemas.openxmlformats.org/spreadsheetml/2006/main" xmlns:r="http://schemas.openxmlformats.org/officeDocument/2006/relationships">
  <sheetPr>
    <tabColor indexed="10"/>
  </sheetPr>
  <dimension ref="A1:K36"/>
  <sheetViews>
    <sheetView view="pageBreakPreview" zoomScale="60" zoomScaleNormal="40" zoomScalePageLayoutView="0" workbookViewId="0" topLeftCell="A19">
      <selection activeCell="K34" sqref="A1:K34"/>
    </sheetView>
  </sheetViews>
  <sheetFormatPr defaultColWidth="9.00390625" defaultRowHeight="16.5"/>
  <cols>
    <col min="1" max="1" width="5.25390625" style="1" customWidth="1"/>
    <col min="2" max="2" width="8.50390625" style="1" customWidth="1"/>
    <col min="3" max="3" width="9.25390625" style="1" customWidth="1"/>
    <col min="4" max="4" width="5.625" style="1" customWidth="1"/>
    <col min="5" max="5" width="24.625" style="1" customWidth="1"/>
    <col min="6" max="6" width="15.00390625" style="2" customWidth="1"/>
    <col min="7" max="7" width="15.875" style="1" customWidth="1"/>
    <col min="8" max="8" width="14.75390625" style="1" customWidth="1"/>
    <col min="9" max="9" width="17.75390625" style="1" customWidth="1"/>
    <col min="10" max="10" width="64.50390625" style="1" customWidth="1"/>
    <col min="11" max="11" width="5.25390625" style="1" customWidth="1"/>
    <col min="12" max="16384" width="9.00390625" style="1" customWidth="1"/>
  </cols>
  <sheetData>
    <row r="1" spans="1:11" ht="79.5" customHeight="1">
      <c r="A1" s="33" t="s">
        <v>62</v>
      </c>
      <c r="B1" s="33"/>
      <c r="C1" s="33"/>
      <c r="D1" s="33"/>
      <c r="E1" s="33"/>
      <c r="F1" s="33"/>
      <c r="G1" s="33"/>
      <c r="H1" s="33"/>
      <c r="I1" s="33"/>
      <c r="J1" s="33"/>
      <c r="K1" s="33"/>
    </row>
    <row r="2" spans="1:11" ht="41.25" customHeight="1">
      <c r="A2" s="3"/>
      <c r="B2" s="3"/>
      <c r="C2" s="4"/>
      <c r="D2" s="4"/>
      <c r="E2" s="4"/>
      <c r="F2" s="4"/>
      <c r="G2" s="4"/>
      <c r="H2" s="4"/>
      <c r="I2" s="4"/>
      <c r="J2" s="10" t="s">
        <v>382</v>
      </c>
      <c r="K2" s="9"/>
    </row>
    <row r="3" spans="1:11" ht="90" customHeight="1">
      <c r="A3" s="5" t="s">
        <v>11</v>
      </c>
      <c r="B3" s="5" t="s">
        <v>10</v>
      </c>
      <c r="C3" s="5" t="s">
        <v>9</v>
      </c>
      <c r="D3" s="5" t="s">
        <v>8</v>
      </c>
      <c r="E3" s="5" t="s">
        <v>7</v>
      </c>
      <c r="F3" s="6" t="s">
        <v>6</v>
      </c>
      <c r="G3" s="5" t="s">
        <v>5</v>
      </c>
      <c r="H3" s="5" t="s">
        <v>4</v>
      </c>
      <c r="I3" s="5" t="s">
        <v>247</v>
      </c>
      <c r="J3" s="5" t="s">
        <v>3</v>
      </c>
      <c r="K3" s="5" t="s">
        <v>12</v>
      </c>
    </row>
    <row r="4" spans="1:11" ht="127.5" customHeight="1">
      <c r="A4" s="34">
        <v>1</v>
      </c>
      <c r="B4" s="35" t="s">
        <v>383</v>
      </c>
      <c r="C4" s="37" t="s">
        <v>384</v>
      </c>
      <c r="D4" s="37" t="s">
        <v>22</v>
      </c>
      <c r="E4" s="37" t="s">
        <v>385</v>
      </c>
      <c r="F4" s="39">
        <v>958400</v>
      </c>
      <c r="G4" s="39">
        <f>F4*0.65</f>
        <v>622960</v>
      </c>
      <c r="H4" s="41">
        <v>350000</v>
      </c>
      <c r="I4" s="70">
        <v>650000</v>
      </c>
      <c r="J4" s="44" t="s">
        <v>630</v>
      </c>
      <c r="K4" s="34" t="s">
        <v>0</v>
      </c>
    </row>
    <row r="5" spans="1:11" ht="15.75" customHeight="1">
      <c r="A5" s="34"/>
      <c r="B5" s="36"/>
      <c r="C5" s="38"/>
      <c r="D5" s="38"/>
      <c r="E5" s="38"/>
      <c r="F5" s="40"/>
      <c r="G5" s="40"/>
      <c r="H5" s="42"/>
      <c r="I5" s="70"/>
      <c r="J5" s="45"/>
      <c r="K5" s="34"/>
    </row>
    <row r="6" spans="1:11" ht="163.5" customHeight="1">
      <c r="A6" s="34">
        <v>2</v>
      </c>
      <c r="B6" s="35" t="s">
        <v>383</v>
      </c>
      <c r="C6" s="37" t="s">
        <v>384</v>
      </c>
      <c r="D6" s="37" t="s">
        <v>23</v>
      </c>
      <c r="E6" s="37" t="s">
        <v>656</v>
      </c>
      <c r="F6" s="39">
        <v>11000000</v>
      </c>
      <c r="G6" s="39">
        <f>F6*0.65</f>
        <v>7150000</v>
      </c>
      <c r="H6" s="41">
        <f>F6*0.35</f>
        <v>3849999.9999999995</v>
      </c>
      <c r="I6" s="71">
        <v>7150000</v>
      </c>
      <c r="J6" s="44" t="s">
        <v>386</v>
      </c>
      <c r="K6" s="34" t="s">
        <v>0</v>
      </c>
    </row>
    <row r="7" spans="1:11" ht="36.75" customHeight="1">
      <c r="A7" s="34"/>
      <c r="B7" s="36"/>
      <c r="C7" s="38"/>
      <c r="D7" s="38"/>
      <c r="E7" s="38"/>
      <c r="F7" s="40"/>
      <c r="G7" s="40"/>
      <c r="H7" s="42"/>
      <c r="I7" s="72"/>
      <c r="J7" s="45"/>
      <c r="K7" s="34"/>
    </row>
    <row r="8" spans="1:11" ht="300" customHeight="1">
      <c r="A8" s="34">
        <v>3</v>
      </c>
      <c r="B8" s="35" t="s">
        <v>383</v>
      </c>
      <c r="C8" s="37" t="s">
        <v>387</v>
      </c>
      <c r="D8" s="37" t="s">
        <v>23</v>
      </c>
      <c r="E8" s="37" t="s">
        <v>657</v>
      </c>
      <c r="F8" s="39">
        <v>18460000</v>
      </c>
      <c r="G8" s="39">
        <v>12000000</v>
      </c>
      <c r="H8" s="41">
        <v>6460000</v>
      </c>
      <c r="I8" s="71">
        <v>7800000</v>
      </c>
      <c r="J8" s="44" t="s">
        <v>388</v>
      </c>
      <c r="K8" s="53" t="s">
        <v>0</v>
      </c>
    </row>
    <row r="9" spans="1:11" ht="156" customHeight="1">
      <c r="A9" s="34"/>
      <c r="B9" s="36"/>
      <c r="C9" s="38"/>
      <c r="D9" s="38"/>
      <c r="E9" s="38"/>
      <c r="F9" s="40"/>
      <c r="G9" s="40"/>
      <c r="H9" s="42"/>
      <c r="I9" s="72"/>
      <c r="J9" s="45"/>
      <c r="K9" s="54"/>
    </row>
    <row r="10" spans="1:11" ht="153.75" customHeight="1">
      <c r="A10" s="34">
        <v>4</v>
      </c>
      <c r="B10" s="35" t="s">
        <v>383</v>
      </c>
      <c r="C10" s="37" t="s">
        <v>384</v>
      </c>
      <c r="D10" s="37" t="s">
        <v>23</v>
      </c>
      <c r="E10" s="37" t="s">
        <v>389</v>
      </c>
      <c r="F10" s="39">
        <v>25370487</v>
      </c>
      <c r="G10" s="39">
        <f>F10*0.65</f>
        <v>16490816.55</v>
      </c>
      <c r="H10" s="41">
        <f>F10*0.35</f>
        <v>8879670.45</v>
      </c>
      <c r="I10" s="70">
        <v>10400000</v>
      </c>
      <c r="J10" s="44" t="s">
        <v>390</v>
      </c>
      <c r="K10" s="34" t="s">
        <v>0</v>
      </c>
    </row>
    <row r="11" spans="1:11" ht="43.5" customHeight="1">
      <c r="A11" s="34"/>
      <c r="B11" s="36"/>
      <c r="C11" s="38"/>
      <c r="D11" s="38"/>
      <c r="E11" s="38"/>
      <c r="F11" s="40"/>
      <c r="G11" s="40"/>
      <c r="H11" s="42"/>
      <c r="I11" s="70"/>
      <c r="J11" s="45"/>
      <c r="K11" s="34"/>
    </row>
    <row r="12" spans="1:11" ht="161.25" customHeight="1">
      <c r="A12" s="34">
        <v>5</v>
      </c>
      <c r="B12" s="35" t="s">
        <v>383</v>
      </c>
      <c r="C12" s="37" t="s">
        <v>384</v>
      </c>
      <c r="D12" s="37" t="s">
        <v>23</v>
      </c>
      <c r="E12" s="37" t="s">
        <v>391</v>
      </c>
      <c r="F12" s="39">
        <v>18874622</v>
      </c>
      <c r="G12" s="39">
        <v>13212235</v>
      </c>
      <c r="H12" s="41">
        <v>5662387</v>
      </c>
      <c r="I12" s="70">
        <v>6500000</v>
      </c>
      <c r="J12" s="44" t="s">
        <v>392</v>
      </c>
      <c r="K12" s="34" t="s">
        <v>0</v>
      </c>
    </row>
    <row r="13" spans="1:11" ht="92.25" customHeight="1">
      <c r="A13" s="34"/>
      <c r="B13" s="36"/>
      <c r="C13" s="38"/>
      <c r="D13" s="38"/>
      <c r="E13" s="38"/>
      <c r="F13" s="40"/>
      <c r="G13" s="40"/>
      <c r="H13" s="42"/>
      <c r="I13" s="70"/>
      <c r="J13" s="45"/>
      <c r="K13" s="34"/>
    </row>
    <row r="14" spans="1:11" ht="132.75" customHeight="1">
      <c r="A14" s="34">
        <v>6</v>
      </c>
      <c r="B14" s="35" t="s">
        <v>383</v>
      </c>
      <c r="C14" s="37" t="s">
        <v>384</v>
      </c>
      <c r="D14" s="37" t="s">
        <v>23</v>
      </c>
      <c r="E14" s="37" t="s">
        <v>658</v>
      </c>
      <c r="F14" s="39">
        <v>5165971</v>
      </c>
      <c r="G14" s="39">
        <f>F14*0.65</f>
        <v>3357881.15</v>
      </c>
      <c r="H14" s="41">
        <f>F14*0.35</f>
        <v>1808089.8499999999</v>
      </c>
      <c r="I14" s="70">
        <v>1300000</v>
      </c>
      <c r="J14" s="44" t="s">
        <v>393</v>
      </c>
      <c r="K14" s="34" t="s">
        <v>0</v>
      </c>
    </row>
    <row r="15" spans="1:11" ht="24.75" customHeight="1">
      <c r="A15" s="34"/>
      <c r="B15" s="36"/>
      <c r="C15" s="38"/>
      <c r="D15" s="38"/>
      <c r="E15" s="38"/>
      <c r="F15" s="40"/>
      <c r="G15" s="40"/>
      <c r="H15" s="42"/>
      <c r="I15" s="70"/>
      <c r="J15" s="45"/>
      <c r="K15" s="34"/>
    </row>
    <row r="16" spans="1:11" ht="252.75" customHeight="1">
      <c r="A16" s="34">
        <v>7</v>
      </c>
      <c r="B16" s="35" t="s">
        <v>383</v>
      </c>
      <c r="C16" s="37" t="s">
        <v>394</v>
      </c>
      <c r="D16" s="37" t="s">
        <v>23</v>
      </c>
      <c r="E16" s="37" t="s">
        <v>659</v>
      </c>
      <c r="F16" s="39">
        <v>4000000</v>
      </c>
      <c r="G16" s="39">
        <f>F16*0.65</f>
        <v>2600000</v>
      </c>
      <c r="H16" s="41">
        <v>1400000</v>
      </c>
      <c r="I16" s="70">
        <v>1950000</v>
      </c>
      <c r="J16" s="44" t="s">
        <v>395</v>
      </c>
      <c r="K16" s="34" t="s">
        <v>0</v>
      </c>
    </row>
    <row r="17" spans="1:11" ht="28.5" customHeight="1">
      <c r="A17" s="34"/>
      <c r="B17" s="36"/>
      <c r="C17" s="38"/>
      <c r="D17" s="38"/>
      <c r="E17" s="38"/>
      <c r="F17" s="40"/>
      <c r="G17" s="40"/>
      <c r="H17" s="42"/>
      <c r="I17" s="70"/>
      <c r="J17" s="45"/>
      <c r="K17" s="34"/>
    </row>
    <row r="18" spans="1:11" ht="322.5" customHeight="1">
      <c r="A18" s="34">
        <v>8</v>
      </c>
      <c r="B18" s="35" t="s">
        <v>383</v>
      </c>
      <c r="C18" s="37" t="s">
        <v>396</v>
      </c>
      <c r="D18" s="37" t="s">
        <v>23</v>
      </c>
      <c r="E18" s="37" t="s">
        <v>660</v>
      </c>
      <c r="F18" s="39">
        <v>26155266</v>
      </c>
      <c r="G18" s="39">
        <f>F18*0.65</f>
        <v>17000922.900000002</v>
      </c>
      <c r="H18" s="41">
        <f>F18*0.35</f>
        <v>9154343.1</v>
      </c>
      <c r="I18" s="70">
        <v>6500000</v>
      </c>
      <c r="J18" s="44" t="s">
        <v>397</v>
      </c>
      <c r="K18" s="34" t="s">
        <v>0</v>
      </c>
    </row>
    <row r="19" spans="1:11" ht="33.75" customHeight="1">
      <c r="A19" s="34"/>
      <c r="B19" s="36"/>
      <c r="C19" s="38"/>
      <c r="D19" s="38"/>
      <c r="E19" s="38"/>
      <c r="F19" s="40"/>
      <c r="G19" s="40"/>
      <c r="H19" s="42"/>
      <c r="I19" s="70"/>
      <c r="J19" s="45"/>
      <c r="K19" s="34"/>
    </row>
    <row r="20" spans="1:11" ht="101.25" customHeight="1">
      <c r="A20" s="34">
        <v>9</v>
      </c>
      <c r="B20" s="35" t="s">
        <v>383</v>
      </c>
      <c r="C20" s="37" t="s">
        <v>398</v>
      </c>
      <c r="D20" s="37" t="s">
        <v>23</v>
      </c>
      <c r="E20" s="37" t="s">
        <v>661</v>
      </c>
      <c r="F20" s="39">
        <v>6162803</v>
      </c>
      <c r="G20" s="39">
        <v>4067450</v>
      </c>
      <c r="H20" s="41">
        <v>2095353</v>
      </c>
      <c r="I20" s="70">
        <v>3900000</v>
      </c>
      <c r="J20" s="44" t="s">
        <v>399</v>
      </c>
      <c r="K20" s="34" t="s">
        <v>0</v>
      </c>
    </row>
    <row r="21" spans="1:11" ht="15" customHeight="1">
      <c r="A21" s="34"/>
      <c r="B21" s="36"/>
      <c r="C21" s="38"/>
      <c r="D21" s="38"/>
      <c r="E21" s="38"/>
      <c r="F21" s="40"/>
      <c r="G21" s="40"/>
      <c r="H21" s="42"/>
      <c r="I21" s="70"/>
      <c r="J21" s="45"/>
      <c r="K21" s="34"/>
    </row>
    <row r="22" spans="1:11" ht="222.75" customHeight="1">
      <c r="A22" s="34">
        <v>10</v>
      </c>
      <c r="B22" s="35" t="s">
        <v>383</v>
      </c>
      <c r="C22" s="37" t="s">
        <v>400</v>
      </c>
      <c r="D22" s="37" t="s">
        <v>23</v>
      </c>
      <c r="E22" s="37" t="s">
        <v>662</v>
      </c>
      <c r="F22" s="39">
        <v>4301026</v>
      </c>
      <c r="G22" s="39">
        <f>F22*0.65</f>
        <v>2795666.9</v>
      </c>
      <c r="H22" s="41">
        <f>F22*0.35</f>
        <v>1505359.0999999999</v>
      </c>
      <c r="I22" s="70">
        <v>1950000</v>
      </c>
      <c r="J22" s="44" t="s">
        <v>401</v>
      </c>
      <c r="K22" s="34" t="s">
        <v>0</v>
      </c>
    </row>
    <row r="23" spans="1:11" ht="42" customHeight="1">
      <c r="A23" s="34"/>
      <c r="B23" s="36"/>
      <c r="C23" s="38"/>
      <c r="D23" s="38"/>
      <c r="E23" s="38"/>
      <c r="F23" s="40"/>
      <c r="G23" s="40"/>
      <c r="H23" s="42"/>
      <c r="I23" s="70"/>
      <c r="J23" s="45"/>
      <c r="K23" s="34"/>
    </row>
    <row r="24" spans="1:11" ht="144" customHeight="1">
      <c r="A24" s="34">
        <v>11</v>
      </c>
      <c r="B24" s="35" t="s">
        <v>383</v>
      </c>
      <c r="C24" s="37" t="s">
        <v>402</v>
      </c>
      <c r="D24" s="37" t="s">
        <v>23</v>
      </c>
      <c r="E24" s="37" t="s">
        <v>403</v>
      </c>
      <c r="F24" s="39">
        <v>5040376</v>
      </c>
      <c r="G24" s="39">
        <f>F24*0.65</f>
        <v>3276244.4</v>
      </c>
      <c r="H24" s="41">
        <f>F24*0.35</f>
        <v>1764131.5999999999</v>
      </c>
      <c r="I24" s="70">
        <v>3250000</v>
      </c>
      <c r="J24" s="44" t="s">
        <v>404</v>
      </c>
      <c r="K24" s="34" t="s">
        <v>0</v>
      </c>
    </row>
    <row r="25" spans="1:11" ht="30" customHeight="1">
      <c r="A25" s="34"/>
      <c r="B25" s="36"/>
      <c r="C25" s="38"/>
      <c r="D25" s="38"/>
      <c r="E25" s="38"/>
      <c r="F25" s="40"/>
      <c r="G25" s="40"/>
      <c r="H25" s="42"/>
      <c r="I25" s="70"/>
      <c r="J25" s="45"/>
      <c r="K25" s="34"/>
    </row>
    <row r="26" spans="1:11" ht="72.75" customHeight="1">
      <c r="A26" s="34">
        <v>12</v>
      </c>
      <c r="B26" s="35" t="s">
        <v>383</v>
      </c>
      <c r="C26" s="37" t="s">
        <v>405</v>
      </c>
      <c r="D26" s="37" t="s">
        <v>23</v>
      </c>
      <c r="E26" s="37" t="s">
        <v>406</v>
      </c>
      <c r="F26" s="39">
        <v>512200</v>
      </c>
      <c r="G26" s="39">
        <f>F26*0.65</f>
        <v>332930</v>
      </c>
      <c r="H26" s="41">
        <f>F26*0.35</f>
        <v>179270</v>
      </c>
      <c r="I26" s="70">
        <v>0</v>
      </c>
      <c r="J26" s="44" t="s">
        <v>407</v>
      </c>
      <c r="K26" s="34" t="s">
        <v>0</v>
      </c>
    </row>
    <row r="27" spans="1:11" ht="33.75" customHeight="1">
      <c r="A27" s="34"/>
      <c r="B27" s="36"/>
      <c r="C27" s="38"/>
      <c r="D27" s="38"/>
      <c r="E27" s="38"/>
      <c r="F27" s="40"/>
      <c r="G27" s="40"/>
      <c r="H27" s="42"/>
      <c r="I27" s="70"/>
      <c r="J27" s="45"/>
      <c r="K27" s="34"/>
    </row>
    <row r="28" spans="1:11" ht="386.25" customHeight="1">
      <c r="A28" s="34">
        <v>13</v>
      </c>
      <c r="B28" s="35" t="s">
        <v>383</v>
      </c>
      <c r="C28" s="37" t="s">
        <v>384</v>
      </c>
      <c r="D28" s="37" t="s">
        <v>56</v>
      </c>
      <c r="E28" s="37" t="s">
        <v>408</v>
      </c>
      <c r="F28" s="39">
        <v>55000000</v>
      </c>
      <c r="G28" s="39">
        <f>F28*0.65</f>
        <v>35750000</v>
      </c>
      <c r="H28" s="41">
        <f>F28*0.35</f>
        <v>19250000</v>
      </c>
      <c r="I28" s="70">
        <v>0</v>
      </c>
      <c r="J28" s="44" t="s">
        <v>409</v>
      </c>
      <c r="K28" s="34" t="s">
        <v>0</v>
      </c>
    </row>
    <row r="29" spans="1:11" ht="2.25" customHeight="1">
      <c r="A29" s="34"/>
      <c r="B29" s="36"/>
      <c r="C29" s="38"/>
      <c r="D29" s="38"/>
      <c r="E29" s="38"/>
      <c r="F29" s="40"/>
      <c r="G29" s="40"/>
      <c r="H29" s="42"/>
      <c r="I29" s="70"/>
      <c r="J29" s="45"/>
      <c r="K29" s="34"/>
    </row>
    <row r="30" spans="1:11" ht="348.75" customHeight="1">
      <c r="A30" s="34">
        <v>14</v>
      </c>
      <c r="B30" s="35" t="s">
        <v>383</v>
      </c>
      <c r="C30" s="37" t="s">
        <v>384</v>
      </c>
      <c r="D30" s="37" t="s">
        <v>56</v>
      </c>
      <c r="E30" s="37" t="s">
        <v>410</v>
      </c>
      <c r="F30" s="39">
        <v>69000000</v>
      </c>
      <c r="G30" s="39">
        <f>F30*0.65</f>
        <v>44850000</v>
      </c>
      <c r="H30" s="41">
        <f>F30*0.35</f>
        <v>24150000</v>
      </c>
      <c r="I30" s="71">
        <v>0</v>
      </c>
      <c r="J30" s="59" t="s">
        <v>411</v>
      </c>
      <c r="K30" s="53" t="s">
        <v>0</v>
      </c>
    </row>
    <row r="31" spans="1:11" ht="26.25" customHeight="1">
      <c r="A31" s="34"/>
      <c r="B31" s="36"/>
      <c r="C31" s="38"/>
      <c r="D31" s="38"/>
      <c r="E31" s="38"/>
      <c r="F31" s="40"/>
      <c r="G31" s="40"/>
      <c r="H31" s="42"/>
      <c r="I31" s="72"/>
      <c r="J31" s="60"/>
      <c r="K31" s="54"/>
    </row>
    <row r="32" spans="1:11" ht="131.25" customHeight="1">
      <c r="A32" s="34">
        <v>15</v>
      </c>
      <c r="B32" s="35" t="s">
        <v>383</v>
      </c>
      <c r="C32" s="37" t="s">
        <v>412</v>
      </c>
      <c r="D32" s="37" t="s">
        <v>56</v>
      </c>
      <c r="E32" s="37" t="s">
        <v>663</v>
      </c>
      <c r="F32" s="39">
        <v>7000000</v>
      </c>
      <c r="G32" s="39">
        <f>F32*0.65</f>
        <v>4550000</v>
      </c>
      <c r="H32" s="41">
        <f>F32*0.35</f>
        <v>2450000</v>
      </c>
      <c r="I32" s="71">
        <v>1625000</v>
      </c>
      <c r="J32" s="44" t="s">
        <v>413</v>
      </c>
      <c r="K32" s="53" t="s">
        <v>0</v>
      </c>
    </row>
    <row r="33" spans="1:11" ht="6" customHeight="1">
      <c r="A33" s="34"/>
      <c r="B33" s="36"/>
      <c r="C33" s="38"/>
      <c r="D33" s="38"/>
      <c r="E33" s="38"/>
      <c r="F33" s="40"/>
      <c r="G33" s="40"/>
      <c r="H33" s="42"/>
      <c r="I33" s="72"/>
      <c r="J33" s="45"/>
      <c r="K33" s="54"/>
    </row>
    <row r="34" spans="1:11" ht="39.75" customHeight="1">
      <c r="A34" s="67" t="s">
        <v>2</v>
      </c>
      <c r="B34" s="68"/>
      <c r="C34" s="68"/>
      <c r="D34" s="68"/>
      <c r="E34" s="69"/>
      <c r="F34" s="23">
        <f>SUM(F4:F33)</f>
        <v>257001151</v>
      </c>
      <c r="G34" s="23">
        <f>SUM(G4:G33)</f>
        <v>168057106.9</v>
      </c>
      <c r="H34" s="23">
        <f>SUM(H4:H33)</f>
        <v>88958604.1</v>
      </c>
      <c r="I34" s="23">
        <f>SUM(I4:I33)</f>
        <v>52975000</v>
      </c>
      <c r="J34" s="8"/>
      <c r="K34" s="7"/>
    </row>
    <row r="35" spans="1:11" ht="39.75" customHeight="1">
      <c r="A35" s="67" t="s">
        <v>1</v>
      </c>
      <c r="B35" s="68"/>
      <c r="C35" s="68"/>
      <c r="D35" s="68"/>
      <c r="E35" s="68"/>
      <c r="F35" s="68"/>
      <c r="G35" s="68"/>
      <c r="H35" s="68"/>
      <c r="I35" s="68"/>
      <c r="J35" s="68"/>
      <c r="K35" s="69"/>
    </row>
    <row r="36" spans="1:11" ht="97.5" customHeight="1">
      <c r="A36" s="73" t="s">
        <v>0</v>
      </c>
      <c r="B36" s="74"/>
      <c r="C36" s="74"/>
      <c r="D36" s="74"/>
      <c r="E36" s="74"/>
      <c r="F36" s="74"/>
      <c r="G36" s="74"/>
      <c r="H36" s="74"/>
      <c r="I36" s="74"/>
      <c r="J36" s="74"/>
      <c r="K36" s="75"/>
    </row>
  </sheetData>
  <sheetProtection/>
  <mergeCells count="169">
    <mergeCell ref="A34:E34"/>
    <mergeCell ref="A35:K35"/>
    <mergeCell ref="A36:K36"/>
    <mergeCell ref="F32:F33"/>
    <mergeCell ref="G32:G33"/>
    <mergeCell ref="H32:H33"/>
    <mergeCell ref="I32:I33"/>
    <mergeCell ref="J32:J33"/>
    <mergeCell ref="K32:K33"/>
    <mergeCell ref="G30:G31"/>
    <mergeCell ref="H30:H31"/>
    <mergeCell ref="I30:I31"/>
    <mergeCell ref="J30:J31"/>
    <mergeCell ref="K30:K31"/>
    <mergeCell ref="A32:A33"/>
    <mergeCell ref="B32:B33"/>
    <mergeCell ref="C32:C33"/>
    <mergeCell ref="D32:D33"/>
    <mergeCell ref="E32:E33"/>
    <mergeCell ref="A30:A31"/>
    <mergeCell ref="B30:B31"/>
    <mergeCell ref="C30:C31"/>
    <mergeCell ref="D30:D31"/>
    <mergeCell ref="E30:E31"/>
    <mergeCell ref="F30:F31"/>
    <mergeCell ref="F28:F29"/>
    <mergeCell ref="G28:G29"/>
    <mergeCell ref="H28:H29"/>
    <mergeCell ref="I28:I29"/>
    <mergeCell ref="J28:J29"/>
    <mergeCell ref="K28:K29"/>
    <mergeCell ref="G26:G27"/>
    <mergeCell ref="H26:H27"/>
    <mergeCell ref="I26:I27"/>
    <mergeCell ref="J26:J27"/>
    <mergeCell ref="K26:K27"/>
    <mergeCell ref="A28:A29"/>
    <mergeCell ref="B28:B29"/>
    <mergeCell ref="C28:C29"/>
    <mergeCell ref="D28:D29"/>
    <mergeCell ref="E28:E29"/>
    <mergeCell ref="A26:A27"/>
    <mergeCell ref="B26:B27"/>
    <mergeCell ref="C26:C27"/>
    <mergeCell ref="D26:D27"/>
    <mergeCell ref="E26:E27"/>
    <mergeCell ref="F26:F27"/>
    <mergeCell ref="F24:F25"/>
    <mergeCell ref="G24:G25"/>
    <mergeCell ref="H24:H25"/>
    <mergeCell ref="I24:I25"/>
    <mergeCell ref="J24:J25"/>
    <mergeCell ref="K24:K25"/>
    <mergeCell ref="G22:G23"/>
    <mergeCell ref="H22:H23"/>
    <mergeCell ref="I22:I23"/>
    <mergeCell ref="J22:J23"/>
    <mergeCell ref="K22:K23"/>
    <mergeCell ref="A24:A25"/>
    <mergeCell ref="B24:B25"/>
    <mergeCell ref="C24:C25"/>
    <mergeCell ref="D24:D25"/>
    <mergeCell ref="E24:E25"/>
    <mergeCell ref="A22:A23"/>
    <mergeCell ref="B22:B23"/>
    <mergeCell ref="C22:C23"/>
    <mergeCell ref="D22:D23"/>
    <mergeCell ref="E22:E23"/>
    <mergeCell ref="F22:F23"/>
    <mergeCell ref="F20:F21"/>
    <mergeCell ref="G20:G21"/>
    <mergeCell ref="H20:H21"/>
    <mergeCell ref="I20:I21"/>
    <mergeCell ref="J20:J21"/>
    <mergeCell ref="K20:K21"/>
    <mergeCell ref="G18:G19"/>
    <mergeCell ref="H18:H19"/>
    <mergeCell ref="I18:I19"/>
    <mergeCell ref="J18:J19"/>
    <mergeCell ref="K18:K19"/>
    <mergeCell ref="A20:A21"/>
    <mergeCell ref="B20:B21"/>
    <mergeCell ref="C20:C21"/>
    <mergeCell ref="D20:D21"/>
    <mergeCell ref="E20:E21"/>
    <mergeCell ref="A18:A19"/>
    <mergeCell ref="B18:B19"/>
    <mergeCell ref="C18:C19"/>
    <mergeCell ref="D18:D19"/>
    <mergeCell ref="E18:E19"/>
    <mergeCell ref="F18:F19"/>
    <mergeCell ref="F16:F17"/>
    <mergeCell ref="G16:G17"/>
    <mergeCell ref="H16:H17"/>
    <mergeCell ref="I16:I17"/>
    <mergeCell ref="J16:J17"/>
    <mergeCell ref="K16:K17"/>
    <mergeCell ref="G14:G15"/>
    <mergeCell ref="H14:H15"/>
    <mergeCell ref="I14:I15"/>
    <mergeCell ref="J14:J15"/>
    <mergeCell ref="K14:K15"/>
    <mergeCell ref="A16:A17"/>
    <mergeCell ref="B16:B17"/>
    <mergeCell ref="C16:C17"/>
    <mergeCell ref="D16:D17"/>
    <mergeCell ref="E16:E17"/>
    <mergeCell ref="A14:A15"/>
    <mergeCell ref="B14:B15"/>
    <mergeCell ref="C14:C15"/>
    <mergeCell ref="D14:D15"/>
    <mergeCell ref="E14:E15"/>
    <mergeCell ref="F14:F15"/>
    <mergeCell ref="F12:F13"/>
    <mergeCell ref="G12:G13"/>
    <mergeCell ref="H12:H13"/>
    <mergeCell ref="I12:I13"/>
    <mergeCell ref="J12:J13"/>
    <mergeCell ref="K12:K13"/>
    <mergeCell ref="G10:G11"/>
    <mergeCell ref="H10:H11"/>
    <mergeCell ref="I10:I11"/>
    <mergeCell ref="J10:J11"/>
    <mergeCell ref="K10:K11"/>
    <mergeCell ref="A12:A13"/>
    <mergeCell ref="B12:B13"/>
    <mergeCell ref="C12:C13"/>
    <mergeCell ref="D12:D13"/>
    <mergeCell ref="E12:E13"/>
    <mergeCell ref="H8:H9"/>
    <mergeCell ref="I8:I9"/>
    <mergeCell ref="J8:J9"/>
    <mergeCell ref="K8:K9"/>
    <mergeCell ref="A10:A11"/>
    <mergeCell ref="B10:B11"/>
    <mergeCell ref="C10:C11"/>
    <mergeCell ref="D10:D11"/>
    <mergeCell ref="E10:E11"/>
    <mergeCell ref="F10:F11"/>
    <mergeCell ref="I6:I7"/>
    <mergeCell ref="J6:J7"/>
    <mergeCell ref="K6:K7"/>
    <mergeCell ref="A8:A9"/>
    <mergeCell ref="B8:B9"/>
    <mergeCell ref="C8:C9"/>
    <mergeCell ref="D8:D9"/>
    <mergeCell ref="E8:E9"/>
    <mergeCell ref="F8:F9"/>
    <mergeCell ref="G8:G9"/>
    <mergeCell ref="J4:J5"/>
    <mergeCell ref="K4:K5"/>
    <mergeCell ref="A6:A7"/>
    <mergeCell ref="B6:B7"/>
    <mergeCell ref="C6:C7"/>
    <mergeCell ref="D6:D7"/>
    <mergeCell ref="E6:E7"/>
    <mergeCell ref="F6:F7"/>
    <mergeCell ref="G6:G7"/>
    <mergeCell ref="H6:H7"/>
    <mergeCell ref="A1:K1"/>
    <mergeCell ref="A4:A5"/>
    <mergeCell ref="B4:B5"/>
    <mergeCell ref="C4:C5"/>
    <mergeCell ref="D4:D5"/>
    <mergeCell ref="E4:E5"/>
    <mergeCell ref="F4:F5"/>
    <mergeCell ref="G4:G5"/>
    <mergeCell ref="H4:H5"/>
    <mergeCell ref="I4:I5"/>
  </mergeCells>
  <printOptions horizontalCentered="1"/>
  <pageMargins left="0.3937007874015748" right="0.3937007874015748" top="0.5905511811023623" bottom="0.5905511811023623" header="0.5118110236220472" footer="0.5118110236220472"/>
  <pageSetup horizontalDpi="600" verticalDpi="600" orientation="portrait" paperSize="8" scale="74" r:id="rId1"/>
</worksheet>
</file>

<file path=xl/worksheets/sheet5.xml><?xml version="1.0" encoding="utf-8"?>
<worksheet xmlns="http://schemas.openxmlformats.org/spreadsheetml/2006/main" xmlns:r="http://schemas.openxmlformats.org/officeDocument/2006/relationships">
  <dimension ref="A1:K26"/>
  <sheetViews>
    <sheetView view="pageBreakPreview" zoomScale="70" zoomScaleNormal="50" zoomScaleSheetLayoutView="70" zoomScalePageLayoutView="0" workbookViewId="0" topLeftCell="A1">
      <selection activeCell="K24" sqref="A1:K24"/>
    </sheetView>
  </sheetViews>
  <sheetFormatPr defaultColWidth="9.00390625" defaultRowHeight="16.5"/>
  <cols>
    <col min="1" max="1" width="5.25390625" style="1" customWidth="1"/>
    <col min="2" max="2" width="8.50390625" style="1" customWidth="1"/>
    <col min="3" max="3" width="9.25390625" style="1" customWidth="1"/>
    <col min="4" max="4" width="5.625" style="12" customWidth="1"/>
    <col min="5" max="5" width="24.625" style="1" customWidth="1"/>
    <col min="6" max="6" width="13.375" style="2" customWidth="1"/>
    <col min="7" max="7" width="14.875" style="1" customWidth="1"/>
    <col min="8" max="8" width="13.50390625" style="1" customWidth="1"/>
    <col min="9" max="9" width="15.375" style="1" customWidth="1"/>
    <col min="10" max="10" width="73.125" style="1" customWidth="1"/>
    <col min="11" max="16384" width="9.00390625" style="1" customWidth="1"/>
  </cols>
  <sheetData>
    <row r="1" spans="1:11" ht="79.5" customHeight="1">
      <c r="A1" s="33" t="s">
        <v>121</v>
      </c>
      <c r="B1" s="33"/>
      <c r="C1" s="33"/>
      <c r="D1" s="33"/>
      <c r="E1" s="33"/>
      <c r="F1" s="33"/>
      <c r="G1" s="33"/>
      <c r="H1" s="33"/>
      <c r="I1" s="33"/>
      <c r="J1" s="33"/>
      <c r="K1" s="33"/>
    </row>
    <row r="2" spans="1:11" ht="41.25" customHeight="1">
      <c r="A2" s="3"/>
      <c r="B2" s="3"/>
      <c r="C2" s="4"/>
      <c r="D2" s="4"/>
      <c r="E2" s="4"/>
      <c r="F2" s="4"/>
      <c r="G2" s="4"/>
      <c r="H2" s="4"/>
      <c r="I2" s="4"/>
      <c r="J2" s="10"/>
      <c r="K2" s="9"/>
    </row>
    <row r="3" spans="1:11" ht="90" customHeight="1">
      <c r="A3" s="5" t="s">
        <v>122</v>
      </c>
      <c r="B3" s="5" t="s">
        <v>123</v>
      </c>
      <c r="C3" s="5" t="s">
        <v>124</v>
      </c>
      <c r="D3" s="5" t="s">
        <v>125</v>
      </c>
      <c r="E3" s="5" t="s">
        <v>126</v>
      </c>
      <c r="F3" s="6" t="s">
        <v>127</v>
      </c>
      <c r="G3" s="5" t="s">
        <v>128</v>
      </c>
      <c r="H3" s="5" t="s">
        <v>129</v>
      </c>
      <c r="I3" s="5" t="s">
        <v>584</v>
      </c>
      <c r="J3" s="5" t="s">
        <v>130</v>
      </c>
      <c r="K3" s="5" t="s">
        <v>131</v>
      </c>
    </row>
    <row r="4" spans="1:11" ht="194.25" customHeight="1">
      <c r="A4" s="34" t="s">
        <v>13</v>
      </c>
      <c r="B4" s="34" t="s">
        <v>206</v>
      </c>
      <c r="C4" s="34" t="s">
        <v>207</v>
      </c>
      <c r="D4" s="53" t="s">
        <v>140</v>
      </c>
      <c r="E4" s="34" t="s">
        <v>208</v>
      </c>
      <c r="F4" s="43">
        <v>1500000</v>
      </c>
      <c r="G4" s="43">
        <v>975000</v>
      </c>
      <c r="H4" s="43">
        <v>525000</v>
      </c>
      <c r="I4" s="43">
        <v>650000</v>
      </c>
      <c r="J4" s="64" t="s">
        <v>605</v>
      </c>
      <c r="K4" s="34" t="s">
        <v>0</v>
      </c>
    </row>
    <row r="5" spans="1:11" ht="29.25" customHeight="1">
      <c r="A5" s="34"/>
      <c r="B5" s="34"/>
      <c r="C5" s="34"/>
      <c r="D5" s="54"/>
      <c r="E5" s="34"/>
      <c r="F5" s="43"/>
      <c r="G5" s="43"/>
      <c r="H5" s="43"/>
      <c r="I5" s="43" t="s">
        <v>0</v>
      </c>
      <c r="J5" s="64" t="s">
        <v>0</v>
      </c>
      <c r="K5" s="34"/>
    </row>
    <row r="6" spans="1:11" ht="125.25" customHeight="1">
      <c r="A6" s="34" t="s">
        <v>14</v>
      </c>
      <c r="B6" s="34" t="s">
        <v>206</v>
      </c>
      <c r="C6" s="34" t="s">
        <v>209</v>
      </c>
      <c r="D6" s="53" t="s">
        <v>17</v>
      </c>
      <c r="E6" s="34" t="s">
        <v>210</v>
      </c>
      <c r="F6" s="43">
        <v>9500000</v>
      </c>
      <c r="G6" s="43">
        <v>6175000</v>
      </c>
      <c r="H6" s="43">
        <v>3325000</v>
      </c>
      <c r="I6" s="43">
        <v>6175000</v>
      </c>
      <c r="J6" s="64" t="s">
        <v>271</v>
      </c>
      <c r="K6" s="34" t="s">
        <v>0</v>
      </c>
    </row>
    <row r="7" spans="1:11" ht="43.5" customHeight="1">
      <c r="A7" s="34"/>
      <c r="B7" s="34"/>
      <c r="C7" s="34"/>
      <c r="D7" s="54"/>
      <c r="E7" s="34"/>
      <c r="F7" s="43"/>
      <c r="G7" s="43"/>
      <c r="H7" s="43"/>
      <c r="I7" s="43" t="s">
        <v>0</v>
      </c>
      <c r="J7" s="64" t="s">
        <v>0</v>
      </c>
      <c r="K7" s="34"/>
    </row>
    <row r="8" spans="1:11" ht="408.75" customHeight="1">
      <c r="A8" s="34" t="s">
        <v>15</v>
      </c>
      <c r="B8" s="34" t="s">
        <v>206</v>
      </c>
      <c r="C8" s="34" t="s">
        <v>209</v>
      </c>
      <c r="D8" s="53" t="s">
        <v>35</v>
      </c>
      <c r="E8" s="34" t="s">
        <v>211</v>
      </c>
      <c r="F8" s="43">
        <v>44636451</v>
      </c>
      <c r="G8" s="43">
        <v>29460058</v>
      </c>
      <c r="H8" s="43">
        <v>15176393</v>
      </c>
      <c r="I8" s="43">
        <v>27950000</v>
      </c>
      <c r="J8" s="64" t="s">
        <v>272</v>
      </c>
      <c r="K8" s="34" t="s">
        <v>0</v>
      </c>
    </row>
    <row r="9" spans="1:11" ht="300" customHeight="1">
      <c r="A9" s="34"/>
      <c r="B9" s="34"/>
      <c r="C9" s="34"/>
      <c r="D9" s="54"/>
      <c r="E9" s="34"/>
      <c r="F9" s="43"/>
      <c r="G9" s="43"/>
      <c r="H9" s="43"/>
      <c r="I9" s="43" t="s">
        <v>0</v>
      </c>
      <c r="J9" s="64" t="s">
        <v>0</v>
      </c>
      <c r="K9" s="34"/>
    </row>
    <row r="10" spans="1:11" ht="300" customHeight="1">
      <c r="A10" s="34" t="s">
        <v>16</v>
      </c>
      <c r="B10" s="34" t="s">
        <v>206</v>
      </c>
      <c r="C10" s="34" t="s">
        <v>212</v>
      </c>
      <c r="D10" s="53" t="s">
        <v>17</v>
      </c>
      <c r="E10" s="34" t="s">
        <v>213</v>
      </c>
      <c r="F10" s="43">
        <v>26500000</v>
      </c>
      <c r="G10" s="43">
        <v>17225000</v>
      </c>
      <c r="H10" s="43">
        <v>9275000</v>
      </c>
      <c r="I10" s="43">
        <v>17225000</v>
      </c>
      <c r="J10" s="64" t="s">
        <v>273</v>
      </c>
      <c r="K10" s="34" t="s">
        <v>0</v>
      </c>
    </row>
    <row r="11" spans="1:11" ht="39.75" customHeight="1">
      <c r="A11" s="34"/>
      <c r="B11" s="34"/>
      <c r="C11" s="34"/>
      <c r="D11" s="54"/>
      <c r="E11" s="34"/>
      <c r="F11" s="43"/>
      <c r="G11" s="43"/>
      <c r="H11" s="43"/>
      <c r="I11" s="43" t="s">
        <v>0</v>
      </c>
      <c r="J11" s="64" t="s">
        <v>0</v>
      </c>
      <c r="K11" s="34"/>
    </row>
    <row r="12" spans="1:11" ht="159.75" customHeight="1">
      <c r="A12" s="34" t="s">
        <v>69</v>
      </c>
      <c r="B12" s="34" t="s">
        <v>206</v>
      </c>
      <c r="C12" s="34" t="s">
        <v>207</v>
      </c>
      <c r="D12" s="53" t="s">
        <v>17</v>
      </c>
      <c r="E12" s="34" t="s">
        <v>214</v>
      </c>
      <c r="F12" s="43">
        <v>3000000</v>
      </c>
      <c r="G12" s="43">
        <v>1950000</v>
      </c>
      <c r="H12" s="43">
        <v>1050000</v>
      </c>
      <c r="I12" s="43">
        <v>1625000</v>
      </c>
      <c r="J12" s="64" t="s">
        <v>274</v>
      </c>
      <c r="K12" s="34" t="s">
        <v>0</v>
      </c>
    </row>
    <row r="13" spans="1:11" ht="15" customHeight="1">
      <c r="A13" s="34"/>
      <c r="B13" s="34"/>
      <c r="C13" s="34"/>
      <c r="D13" s="54"/>
      <c r="E13" s="34"/>
      <c r="F13" s="43"/>
      <c r="G13" s="43"/>
      <c r="H13" s="43"/>
      <c r="I13" s="43" t="s">
        <v>0</v>
      </c>
      <c r="J13" s="64" t="s">
        <v>0</v>
      </c>
      <c r="K13" s="34"/>
    </row>
    <row r="14" spans="1:11" ht="101.25" customHeight="1">
      <c r="A14" s="34" t="s">
        <v>84</v>
      </c>
      <c r="B14" s="34" t="s">
        <v>206</v>
      </c>
      <c r="C14" s="34" t="s">
        <v>207</v>
      </c>
      <c r="D14" s="53" t="s">
        <v>17</v>
      </c>
      <c r="E14" s="34" t="s">
        <v>215</v>
      </c>
      <c r="F14" s="43">
        <v>5000000</v>
      </c>
      <c r="G14" s="43">
        <v>3250000</v>
      </c>
      <c r="H14" s="43">
        <v>1750000</v>
      </c>
      <c r="I14" s="43">
        <v>3250000</v>
      </c>
      <c r="J14" s="64" t="s">
        <v>275</v>
      </c>
      <c r="K14" s="34" t="s">
        <v>0</v>
      </c>
    </row>
    <row r="15" spans="1:11" ht="125.25" customHeight="1">
      <c r="A15" s="34"/>
      <c r="B15" s="34"/>
      <c r="C15" s="34"/>
      <c r="D15" s="54"/>
      <c r="E15" s="34"/>
      <c r="F15" s="43"/>
      <c r="G15" s="43"/>
      <c r="H15" s="43"/>
      <c r="I15" s="43" t="s">
        <v>0</v>
      </c>
      <c r="J15" s="64" t="s">
        <v>0</v>
      </c>
      <c r="K15" s="34"/>
    </row>
    <row r="16" spans="1:11" ht="105" customHeight="1">
      <c r="A16" s="34" t="s">
        <v>85</v>
      </c>
      <c r="B16" s="34" t="s">
        <v>206</v>
      </c>
      <c r="C16" s="34" t="s">
        <v>207</v>
      </c>
      <c r="D16" s="53" t="s">
        <v>17</v>
      </c>
      <c r="E16" s="34" t="s">
        <v>216</v>
      </c>
      <c r="F16" s="43">
        <v>4500000</v>
      </c>
      <c r="G16" s="43">
        <v>2925000</v>
      </c>
      <c r="H16" s="43">
        <v>1575000</v>
      </c>
      <c r="I16" s="43">
        <v>2145000</v>
      </c>
      <c r="J16" s="64" t="s">
        <v>276</v>
      </c>
      <c r="K16" s="34" t="s">
        <v>0</v>
      </c>
    </row>
    <row r="17" spans="1:11" ht="106.5" customHeight="1">
      <c r="A17" s="34"/>
      <c r="B17" s="34"/>
      <c r="C17" s="34"/>
      <c r="D17" s="54"/>
      <c r="E17" s="34"/>
      <c r="F17" s="43"/>
      <c r="G17" s="43"/>
      <c r="H17" s="43"/>
      <c r="I17" s="43" t="s">
        <v>0</v>
      </c>
      <c r="J17" s="64" t="s">
        <v>0</v>
      </c>
      <c r="K17" s="34"/>
    </row>
    <row r="18" spans="1:11" ht="110.25" customHeight="1">
      <c r="A18" s="34" t="s">
        <v>86</v>
      </c>
      <c r="B18" s="34" t="s">
        <v>206</v>
      </c>
      <c r="C18" s="34" t="s">
        <v>212</v>
      </c>
      <c r="D18" s="53" t="s">
        <v>17</v>
      </c>
      <c r="E18" s="34" t="s">
        <v>217</v>
      </c>
      <c r="F18" s="43">
        <v>26500000</v>
      </c>
      <c r="G18" s="43">
        <v>17225000</v>
      </c>
      <c r="H18" s="43">
        <v>9275000</v>
      </c>
      <c r="I18" s="43">
        <v>10400000</v>
      </c>
      <c r="J18" s="64" t="s">
        <v>277</v>
      </c>
      <c r="K18" s="34" t="s">
        <v>0</v>
      </c>
    </row>
    <row r="19" spans="1:11" ht="127.5" customHeight="1">
      <c r="A19" s="34"/>
      <c r="B19" s="34"/>
      <c r="C19" s="34"/>
      <c r="D19" s="54"/>
      <c r="E19" s="34"/>
      <c r="F19" s="43"/>
      <c r="G19" s="43"/>
      <c r="H19" s="43"/>
      <c r="I19" s="43" t="s">
        <v>0</v>
      </c>
      <c r="J19" s="64" t="s">
        <v>0</v>
      </c>
      <c r="K19" s="34"/>
    </row>
    <row r="20" spans="1:11" ht="175.5" customHeight="1">
      <c r="A20" s="34" t="s">
        <v>87</v>
      </c>
      <c r="B20" s="34" t="s">
        <v>206</v>
      </c>
      <c r="C20" s="34" t="s">
        <v>218</v>
      </c>
      <c r="D20" s="53" t="s">
        <v>17</v>
      </c>
      <c r="E20" s="34" t="s">
        <v>219</v>
      </c>
      <c r="F20" s="43">
        <v>7000000</v>
      </c>
      <c r="G20" s="43">
        <v>4550000</v>
      </c>
      <c r="H20" s="43">
        <v>2450000</v>
      </c>
      <c r="I20" s="43">
        <v>2340000</v>
      </c>
      <c r="J20" s="64" t="s">
        <v>278</v>
      </c>
      <c r="K20" s="34" t="s">
        <v>0</v>
      </c>
    </row>
    <row r="21" spans="1:11" ht="78" customHeight="1">
      <c r="A21" s="34"/>
      <c r="B21" s="34"/>
      <c r="C21" s="34"/>
      <c r="D21" s="54"/>
      <c r="E21" s="34"/>
      <c r="F21" s="43"/>
      <c r="G21" s="43"/>
      <c r="H21" s="43"/>
      <c r="I21" s="43" t="s">
        <v>0</v>
      </c>
      <c r="J21" s="64" t="s">
        <v>0</v>
      </c>
      <c r="K21" s="34"/>
    </row>
    <row r="22" spans="1:11" ht="105" customHeight="1">
      <c r="A22" s="34" t="s">
        <v>88</v>
      </c>
      <c r="B22" s="34" t="s">
        <v>206</v>
      </c>
      <c r="C22" s="34" t="s">
        <v>212</v>
      </c>
      <c r="D22" s="53" t="s">
        <v>17</v>
      </c>
      <c r="E22" s="34" t="s">
        <v>220</v>
      </c>
      <c r="F22" s="43">
        <v>30156503</v>
      </c>
      <c r="G22" s="43">
        <v>19601726.95</v>
      </c>
      <c r="H22" s="43">
        <v>10554776.049999999</v>
      </c>
      <c r="I22" s="43">
        <v>0</v>
      </c>
      <c r="J22" s="64" t="s">
        <v>279</v>
      </c>
      <c r="K22" s="34" t="s">
        <v>0</v>
      </c>
    </row>
    <row r="23" spans="1:11" ht="114" customHeight="1">
      <c r="A23" s="34"/>
      <c r="B23" s="34"/>
      <c r="C23" s="34"/>
      <c r="D23" s="54"/>
      <c r="E23" s="34"/>
      <c r="F23" s="43"/>
      <c r="G23" s="43"/>
      <c r="H23" s="43"/>
      <c r="I23" s="43" t="s">
        <v>0</v>
      </c>
      <c r="J23" s="64" t="s">
        <v>0</v>
      </c>
      <c r="K23" s="34"/>
    </row>
    <row r="24" spans="1:11" ht="39.75" customHeight="1">
      <c r="A24" s="34" t="s">
        <v>143</v>
      </c>
      <c r="B24" s="34"/>
      <c r="C24" s="34"/>
      <c r="D24" s="34"/>
      <c r="E24" s="34"/>
      <c r="F24" s="23">
        <f>SUM(F4:F23)</f>
        <v>158292954</v>
      </c>
      <c r="G24" s="23">
        <f>SUM(G4:G23)</f>
        <v>103336784.95</v>
      </c>
      <c r="H24" s="23">
        <f>SUM(H4:H23)</f>
        <v>54956169.05</v>
      </c>
      <c r="I24" s="23">
        <f>SUM(I4:I23)</f>
        <v>71760000</v>
      </c>
      <c r="J24" s="8"/>
      <c r="K24" s="7"/>
    </row>
    <row r="25" spans="1:11" ht="39.75" customHeight="1">
      <c r="A25" s="34" t="s">
        <v>144</v>
      </c>
      <c r="B25" s="34"/>
      <c r="C25" s="34"/>
      <c r="D25" s="34"/>
      <c r="E25" s="34"/>
      <c r="F25" s="34"/>
      <c r="G25" s="34"/>
      <c r="H25" s="34"/>
      <c r="I25" s="34"/>
      <c r="J25" s="34"/>
      <c r="K25" s="34"/>
    </row>
    <row r="26" spans="1:11" ht="61.5" customHeight="1">
      <c r="A26" s="46" t="s">
        <v>0</v>
      </c>
      <c r="B26" s="46"/>
      <c r="C26" s="46"/>
      <c r="D26" s="46"/>
      <c r="E26" s="46"/>
      <c r="F26" s="46"/>
      <c r="G26" s="46"/>
      <c r="H26" s="46"/>
      <c r="I26" s="46"/>
      <c r="J26" s="46"/>
      <c r="K26" s="46"/>
    </row>
  </sheetData>
  <sheetProtection/>
  <mergeCells count="114">
    <mergeCell ref="A25:K25"/>
    <mergeCell ref="A26:K26"/>
    <mergeCell ref="G22:G23"/>
    <mergeCell ref="H22:H23"/>
    <mergeCell ref="I22:I23"/>
    <mergeCell ref="J22:J23"/>
    <mergeCell ref="K22:K23"/>
    <mergeCell ref="A24:E24"/>
    <mergeCell ref="A22:A23"/>
    <mergeCell ref="B22:B23"/>
    <mergeCell ref="C22:C23"/>
    <mergeCell ref="D22:D23"/>
    <mergeCell ref="E22:E23"/>
    <mergeCell ref="F22:F23"/>
    <mergeCell ref="F20:F21"/>
    <mergeCell ref="G20:G21"/>
    <mergeCell ref="H20:H21"/>
    <mergeCell ref="I20:I21"/>
    <mergeCell ref="J20:J21"/>
    <mergeCell ref="K20:K21"/>
    <mergeCell ref="G18:G19"/>
    <mergeCell ref="H18:H19"/>
    <mergeCell ref="I18:I19"/>
    <mergeCell ref="J18:J19"/>
    <mergeCell ref="K18:K19"/>
    <mergeCell ref="A20:A21"/>
    <mergeCell ref="B20:B21"/>
    <mergeCell ref="C20:C21"/>
    <mergeCell ref="D20:D21"/>
    <mergeCell ref="E20:E21"/>
    <mergeCell ref="A18:A19"/>
    <mergeCell ref="B18:B19"/>
    <mergeCell ref="C18:C19"/>
    <mergeCell ref="D18:D19"/>
    <mergeCell ref="E18:E19"/>
    <mergeCell ref="F18:F19"/>
    <mergeCell ref="F16:F17"/>
    <mergeCell ref="G16:G17"/>
    <mergeCell ref="H16:H17"/>
    <mergeCell ref="I16:I17"/>
    <mergeCell ref="J16:J17"/>
    <mergeCell ref="K16:K17"/>
    <mergeCell ref="G14:G15"/>
    <mergeCell ref="H14:H15"/>
    <mergeCell ref="I14:I15"/>
    <mergeCell ref="J14:J15"/>
    <mergeCell ref="K14:K15"/>
    <mergeCell ref="A16:A17"/>
    <mergeCell ref="B16:B17"/>
    <mergeCell ref="C16:C17"/>
    <mergeCell ref="D16:D17"/>
    <mergeCell ref="E16:E17"/>
    <mergeCell ref="A14:A15"/>
    <mergeCell ref="B14:B15"/>
    <mergeCell ref="C14:C15"/>
    <mergeCell ref="D14:D15"/>
    <mergeCell ref="E14:E15"/>
    <mergeCell ref="F14:F15"/>
    <mergeCell ref="F12:F13"/>
    <mergeCell ref="G12:G13"/>
    <mergeCell ref="H12:H13"/>
    <mergeCell ref="I12:I13"/>
    <mergeCell ref="J12:J13"/>
    <mergeCell ref="K12:K13"/>
    <mergeCell ref="G10:G11"/>
    <mergeCell ref="H10:H11"/>
    <mergeCell ref="I10:I11"/>
    <mergeCell ref="J10:J11"/>
    <mergeCell ref="K10:K11"/>
    <mergeCell ref="A12:A13"/>
    <mergeCell ref="B12:B13"/>
    <mergeCell ref="C12:C13"/>
    <mergeCell ref="D12:D13"/>
    <mergeCell ref="E12:E13"/>
    <mergeCell ref="H8:H9"/>
    <mergeCell ref="I8:I9"/>
    <mergeCell ref="J8:J9"/>
    <mergeCell ref="K8:K9"/>
    <mergeCell ref="A10:A11"/>
    <mergeCell ref="B10:B11"/>
    <mergeCell ref="C10:C11"/>
    <mergeCell ref="D10:D11"/>
    <mergeCell ref="E10:E11"/>
    <mergeCell ref="F10:F11"/>
    <mergeCell ref="I6:I7"/>
    <mergeCell ref="J6:J7"/>
    <mergeCell ref="K6:K7"/>
    <mergeCell ref="A8:A9"/>
    <mergeCell ref="B8:B9"/>
    <mergeCell ref="C8:C9"/>
    <mergeCell ref="D8:D9"/>
    <mergeCell ref="E8:E9"/>
    <mergeCell ref="F8:F9"/>
    <mergeCell ref="G8:G9"/>
    <mergeCell ref="J4:J5"/>
    <mergeCell ref="K4:K5"/>
    <mergeCell ref="A6:A7"/>
    <mergeCell ref="B6:B7"/>
    <mergeCell ref="C6:C7"/>
    <mergeCell ref="D6:D7"/>
    <mergeCell ref="E6:E7"/>
    <mergeCell ref="F6:F7"/>
    <mergeCell ref="G6:G7"/>
    <mergeCell ref="H6:H7"/>
    <mergeCell ref="A1:K1"/>
    <mergeCell ref="A4:A5"/>
    <mergeCell ref="B4:B5"/>
    <mergeCell ref="C4:C5"/>
    <mergeCell ref="D4:D5"/>
    <mergeCell ref="E4:E5"/>
    <mergeCell ref="F4:F5"/>
    <mergeCell ref="G4:G5"/>
    <mergeCell ref="H4:H5"/>
    <mergeCell ref="I4:I5"/>
  </mergeCells>
  <printOptions horizontalCentered="1"/>
  <pageMargins left="0.3937007874015748" right="0.3937007874015748" top="0.5905511811023623" bottom="0.5905511811023623" header="0.5118110236220472" footer="0.5118110236220472"/>
  <pageSetup horizontalDpi="600" verticalDpi="600" orientation="portrait" paperSize="8" scale="65" r:id="rId1"/>
  <rowBreaks count="1" manualBreakCount="1">
    <brk id="11" max="10" man="1"/>
  </rowBreaks>
</worksheet>
</file>

<file path=xl/worksheets/sheet6.xml><?xml version="1.0" encoding="utf-8"?>
<worksheet xmlns="http://schemas.openxmlformats.org/spreadsheetml/2006/main" xmlns:r="http://schemas.openxmlformats.org/officeDocument/2006/relationships">
  <dimension ref="A1:K17"/>
  <sheetViews>
    <sheetView view="pageBreakPreview" zoomScale="50" zoomScaleNormal="40" zoomScaleSheetLayoutView="50" zoomScalePageLayoutView="0" workbookViewId="0" topLeftCell="A10">
      <selection activeCell="K15" sqref="A1:K15"/>
    </sheetView>
  </sheetViews>
  <sheetFormatPr defaultColWidth="9.00390625" defaultRowHeight="16.5"/>
  <cols>
    <col min="1" max="1" width="5.25390625" style="1" customWidth="1"/>
    <col min="2" max="2" width="8.50390625" style="1" customWidth="1"/>
    <col min="3" max="3" width="9.25390625" style="1" customWidth="1"/>
    <col min="4" max="4" width="5.625" style="1" customWidth="1"/>
    <col min="5" max="5" width="24.625" style="12" customWidth="1"/>
    <col min="6" max="6" width="13.375" style="2" customWidth="1"/>
    <col min="7" max="7" width="14.875" style="1" customWidth="1"/>
    <col min="8" max="8" width="13.50390625" style="1" customWidth="1"/>
    <col min="9" max="9" width="15.875" style="1" customWidth="1"/>
    <col min="10" max="10" width="68.00390625" style="1" customWidth="1"/>
    <col min="11" max="16384" width="9.00390625" style="1" customWidth="1"/>
  </cols>
  <sheetData>
    <row r="1" spans="1:11" ht="79.5" customHeight="1">
      <c r="A1" s="33" t="s">
        <v>121</v>
      </c>
      <c r="B1" s="33"/>
      <c r="C1" s="33"/>
      <c r="D1" s="33"/>
      <c r="E1" s="33"/>
      <c r="F1" s="33"/>
      <c r="G1" s="33"/>
      <c r="H1" s="33"/>
      <c r="I1" s="33"/>
      <c r="J1" s="33"/>
      <c r="K1" s="33"/>
    </row>
    <row r="2" spans="1:11" ht="41.25" customHeight="1">
      <c r="A2" s="3"/>
      <c r="B2" s="3"/>
      <c r="C2" s="4"/>
      <c r="D2" s="4"/>
      <c r="E2" s="4"/>
      <c r="F2" s="4"/>
      <c r="G2" s="4"/>
      <c r="H2" s="4"/>
      <c r="I2" s="4"/>
      <c r="J2" s="10"/>
      <c r="K2" s="9"/>
    </row>
    <row r="3" spans="1:11" ht="90" customHeight="1">
      <c r="A3" s="5" t="s">
        <v>122</v>
      </c>
      <c r="B3" s="5" t="s">
        <v>123</v>
      </c>
      <c r="C3" s="5" t="s">
        <v>124</v>
      </c>
      <c r="D3" s="5" t="s">
        <v>125</v>
      </c>
      <c r="E3" s="5" t="s">
        <v>126</v>
      </c>
      <c r="F3" s="6" t="s">
        <v>127</v>
      </c>
      <c r="G3" s="5" t="s">
        <v>128</v>
      </c>
      <c r="H3" s="5" t="s">
        <v>129</v>
      </c>
      <c r="I3" s="5" t="s">
        <v>257</v>
      </c>
      <c r="J3" s="5" t="s">
        <v>130</v>
      </c>
      <c r="K3" s="5" t="s">
        <v>131</v>
      </c>
    </row>
    <row r="4" spans="1:11" ht="322.5" customHeight="1">
      <c r="A4" s="5">
        <v>1</v>
      </c>
      <c r="B4" s="14" t="s">
        <v>221</v>
      </c>
      <c r="C4" s="5" t="s">
        <v>222</v>
      </c>
      <c r="D4" s="5" t="s">
        <v>17</v>
      </c>
      <c r="E4" s="5" t="s">
        <v>664</v>
      </c>
      <c r="F4" s="27">
        <v>46811687</v>
      </c>
      <c r="G4" s="25">
        <v>35108765</v>
      </c>
      <c r="H4" s="26">
        <v>11702922</v>
      </c>
      <c r="I4" s="28">
        <v>15000000</v>
      </c>
      <c r="J4" s="16" t="s">
        <v>238</v>
      </c>
      <c r="K4" s="15"/>
    </row>
    <row r="5" spans="1:11" ht="300" customHeight="1">
      <c r="A5" s="5">
        <v>2</v>
      </c>
      <c r="B5" s="14" t="s">
        <v>221</v>
      </c>
      <c r="C5" s="13" t="s">
        <v>222</v>
      </c>
      <c r="D5" s="13" t="s">
        <v>17</v>
      </c>
      <c r="E5" s="13" t="s">
        <v>665</v>
      </c>
      <c r="F5" s="25">
        <v>15000000</v>
      </c>
      <c r="G5" s="25">
        <v>11250000</v>
      </c>
      <c r="H5" s="26">
        <v>3750000</v>
      </c>
      <c r="I5" s="27">
        <v>7500000</v>
      </c>
      <c r="J5" s="16" t="s">
        <v>256</v>
      </c>
      <c r="K5" s="5" t="s">
        <v>0</v>
      </c>
    </row>
    <row r="6" spans="1:11" ht="344.25" customHeight="1">
      <c r="A6" s="5">
        <v>3</v>
      </c>
      <c r="B6" s="5" t="s">
        <v>221</v>
      </c>
      <c r="C6" s="5" t="s">
        <v>26</v>
      </c>
      <c r="D6" s="5" t="s">
        <v>35</v>
      </c>
      <c r="E6" s="5" t="s">
        <v>666</v>
      </c>
      <c r="F6" s="27">
        <v>50000000</v>
      </c>
      <c r="G6" s="27">
        <v>37500000</v>
      </c>
      <c r="H6" s="27">
        <v>12500000</v>
      </c>
      <c r="I6" s="27">
        <v>30000000</v>
      </c>
      <c r="J6" s="17" t="s">
        <v>239</v>
      </c>
      <c r="K6" s="5"/>
    </row>
    <row r="7" spans="1:11" ht="292.5" customHeight="1">
      <c r="A7" s="34">
        <v>4</v>
      </c>
      <c r="B7" s="35" t="s">
        <v>221</v>
      </c>
      <c r="C7" s="34" t="s">
        <v>188</v>
      </c>
      <c r="D7" s="34" t="s">
        <v>35</v>
      </c>
      <c r="E7" s="34" t="s">
        <v>667</v>
      </c>
      <c r="F7" s="43">
        <v>18000000</v>
      </c>
      <c r="G7" s="39">
        <v>13500000</v>
      </c>
      <c r="H7" s="41">
        <v>4500000</v>
      </c>
      <c r="I7" s="57">
        <v>7500000</v>
      </c>
      <c r="J7" s="44" t="s">
        <v>240</v>
      </c>
      <c r="K7" s="53"/>
    </row>
    <row r="8" spans="1:11" ht="91.5" customHeight="1">
      <c r="A8" s="34"/>
      <c r="B8" s="36"/>
      <c r="C8" s="34"/>
      <c r="D8" s="34"/>
      <c r="E8" s="34"/>
      <c r="F8" s="43"/>
      <c r="G8" s="40"/>
      <c r="H8" s="42"/>
      <c r="I8" s="58"/>
      <c r="J8" s="45"/>
      <c r="K8" s="54"/>
    </row>
    <row r="9" spans="1:11" ht="259.5" customHeight="1">
      <c r="A9" s="5">
        <v>5</v>
      </c>
      <c r="B9" s="14" t="s">
        <v>221</v>
      </c>
      <c r="C9" s="13" t="s">
        <v>223</v>
      </c>
      <c r="D9" s="13" t="s">
        <v>17</v>
      </c>
      <c r="E9" s="13" t="s">
        <v>668</v>
      </c>
      <c r="F9" s="25">
        <v>30000000</v>
      </c>
      <c r="G9" s="25">
        <v>22500000</v>
      </c>
      <c r="H9" s="26">
        <v>7500000</v>
      </c>
      <c r="I9" s="27">
        <v>8250000</v>
      </c>
      <c r="J9" s="16" t="s">
        <v>241</v>
      </c>
      <c r="K9" s="5"/>
    </row>
    <row r="10" spans="1:11" ht="219.75" customHeight="1">
      <c r="A10" s="5">
        <v>6</v>
      </c>
      <c r="B10" s="5" t="s">
        <v>221</v>
      </c>
      <c r="C10" s="5" t="s">
        <v>222</v>
      </c>
      <c r="D10" s="5" t="s">
        <v>17</v>
      </c>
      <c r="E10" s="5" t="s">
        <v>224</v>
      </c>
      <c r="F10" s="27">
        <v>7000000</v>
      </c>
      <c r="G10" s="27">
        <v>5250000</v>
      </c>
      <c r="H10" s="27">
        <v>1750000</v>
      </c>
      <c r="I10" s="27">
        <v>0</v>
      </c>
      <c r="J10" s="17" t="s">
        <v>229</v>
      </c>
      <c r="K10" s="5"/>
    </row>
    <row r="11" spans="1:11" ht="184.5" customHeight="1">
      <c r="A11" s="5">
        <v>7</v>
      </c>
      <c r="B11" s="14" t="s">
        <v>221</v>
      </c>
      <c r="C11" s="5" t="s">
        <v>225</v>
      </c>
      <c r="D11" s="5" t="s">
        <v>17</v>
      </c>
      <c r="E11" s="5" t="s">
        <v>669</v>
      </c>
      <c r="F11" s="27">
        <v>6000000</v>
      </c>
      <c r="G11" s="25">
        <v>4500000</v>
      </c>
      <c r="H11" s="26">
        <v>1500000</v>
      </c>
      <c r="I11" s="28">
        <v>3750000</v>
      </c>
      <c r="J11" s="16" t="s">
        <v>230</v>
      </c>
      <c r="K11" s="15"/>
    </row>
    <row r="12" spans="1:11" ht="194.25" customHeight="1">
      <c r="A12" s="5">
        <v>8</v>
      </c>
      <c r="B12" s="14" t="s">
        <v>221</v>
      </c>
      <c r="C12" s="13" t="s">
        <v>226</v>
      </c>
      <c r="D12" s="13" t="s">
        <v>17</v>
      </c>
      <c r="E12" s="13" t="s">
        <v>227</v>
      </c>
      <c r="F12" s="25">
        <v>5000000</v>
      </c>
      <c r="G12" s="25">
        <v>3750000</v>
      </c>
      <c r="H12" s="26">
        <v>1250000</v>
      </c>
      <c r="I12" s="27">
        <v>0</v>
      </c>
      <c r="J12" s="16" t="s">
        <v>242</v>
      </c>
      <c r="K12" s="5" t="s">
        <v>0</v>
      </c>
    </row>
    <row r="13" spans="1:11" ht="267" customHeight="1">
      <c r="A13" s="5">
        <v>9</v>
      </c>
      <c r="B13" s="14" t="s">
        <v>221</v>
      </c>
      <c r="C13" s="5" t="s">
        <v>228</v>
      </c>
      <c r="D13" s="5" t="s">
        <v>17</v>
      </c>
      <c r="E13" s="5" t="s">
        <v>670</v>
      </c>
      <c r="F13" s="27">
        <v>6000000</v>
      </c>
      <c r="G13" s="25">
        <v>4500000</v>
      </c>
      <c r="H13" s="26">
        <v>1500000</v>
      </c>
      <c r="I13" s="28">
        <v>4500000</v>
      </c>
      <c r="J13" s="16" t="s">
        <v>231</v>
      </c>
      <c r="K13" s="15"/>
    </row>
    <row r="14" spans="1:11" ht="180.75" customHeight="1">
      <c r="A14" s="5">
        <v>10</v>
      </c>
      <c r="B14" s="14" t="s">
        <v>221</v>
      </c>
      <c r="C14" s="5" t="s">
        <v>228</v>
      </c>
      <c r="D14" s="5" t="s">
        <v>140</v>
      </c>
      <c r="E14" s="5" t="s">
        <v>671</v>
      </c>
      <c r="F14" s="27">
        <v>3000000</v>
      </c>
      <c r="G14" s="25">
        <v>1500000</v>
      </c>
      <c r="H14" s="26">
        <v>1500000</v>
      </c>
      <c r="I14" s="28">
        <v>750000</v>
      </c>
      <c r="J14" s="16" t="s">
        <v>633</v>
      </c>
      <c r="K14" s="15"/>
    </row>
    <row r="15" spans="1:11" ht="39.75" customHeight="1">
      <c r="A15" s="34" t="s">
        <v>143</v>
      </c>
      <c r="B15" s="34"/>
      <c r="C15" s="34"/>
      <c r="D15" s="34"/>
      <c r="E15" s="34"/>
      <c r="F15" s="23">
        <v>200000000</v>
      </c>
      <c r="G15" s="23">
        <v>149250000</v>
      </c>
      <c r="H15" s="23">
        <v>50750000</v>
      </c>
      <c r="I15" s="18">
        <f>SUM(I4:I14)</f>
        <v>77250000</v>
      </c>
      <c r="J15" s="8"/>
      <c r="K15" s="7"/>
    </row>
    <row r="16" spans="1:11" ht="39.75" customHeight="1">
      <c r="A16" s="34" t="s">
        <v>144</v>
      </c>
      <c r="B16" s="34"/>
      <c r="C16" s="34"/>
      <c r="D16" s="34"/>
      <c r="E16" s="34"/>
      <c r="F16" s="34"/>
      <c r="G16" s="34"/>
      <c r="H16" s="34"/>
      <c r="I16" s="34"/>
      <c r="J16" s="34"/>
      <c r="K16" s="34"/>
    </row>
    <row r="17" spans="1:11" ht="97.5" customHeight="1">
      <c r="A17" s="46" t="s">
        <v>0</v>
      </c>
      <c r="B17" s="46"/>
      <c r="C17" s="46"/>
      <c r="D17" s="46"/>
      <c r="E17" s="46"/>
      <c r="F17" s="46"/>
      <c r="G17" s="46"/>
      <c r="H17" s="46"/>
      <c r="I17" s="46"/>
      <c r="J17" s="46"/>
      <c r="K17" s="46"/>
    </row>
  </sheetData>
  <sheetProtection/>
  <mergeCells count="15">
    <mergeCell ref="K7:K8"/>
    <mergeCell ref="A1:K1"/>
    <mergeCell ref="A17:K17"/>
    <mergeCell ref="A15:E15"/>
    <mergeCell ref="A16:K16"/>
    <mergeCell ref="A7:A8"/>
    <mergeCell ref="B7:B8"/>
    <mergeCell ref="C7:C8"/>
    <mergeCell ref="D7:D8"/>
    <mergeCell ref="E7:E8"/>
    <mergeCell ref="F7:F8"/>
    <mergeCell ref="G7:G8"/>
    <mergeCell ref="H7:H8"/>
    <mergeCell ref="I7:I8"/>
    <mergeCell ref="J7:J8"/>
  </mergeCells>
  <printOptions horizontalCentered="1"/>
  <pageMargins left="0.3937007874015748" right="0.3937007874015748" top="0.5905511811023623" bottom="0.5905511811023623" header="0.5118110236220472" footer="0.5118110236220472"/>
  <pageSetup horizontalDpi="600" verticalDpi="600" orientation="portrait" paperSize="8" scale="73" r:id="rId1"/>
</worksheet>
</file>

<file path=xl/worksheets/sheet7.xml><?xml version="1.0" encoding="utf-8"?>
<worksheet xmlns="http://schemas.openxmlformats.org/spreadsheetml/2006/main" xmlns:r="http://schemas.openxmlformats.org/officeDocument/2006/relationships">
  <dimension ref="A1:K24"/>
  <sheetViews>
    <sheetView view="pageBreakPreview" zoomScale="60" zoomScaleNormal="40" zoomScalePageLayoutView="0" workbookViewId="0" topLeftCell="A1">
      <selection activeCell="K22" sqref="A1:K22"/>
    </sheetView>
  </sheetViews>
  <sheetFormatPr defaultColWidth="9.00390625" defaultRowHeight="16.5"/>
  <cols>
    <col min="1" max="1" width="5.25390625" style="1" customWidth="1"/>
    <col min="2" max="2" width="8.50390625" style="1" customWidth="1"/>
    <col min="3" max="3" width="9.25390625" style="1" customWidth="1"/>
    <col min="4" max="4" width="5.625" style="1" customWidth="1"/>
    <col min="5" max="5" width="24.625" style="1" customWidth="1"/>
    <col min="6" max="6" width="15.625" style="2" customWidth="1"/>
    <col min="7" max="7" width="15.625" style="1" customWidth="1"/>
    <col min="8" max="8" width="13.50390625" style="1" customWidth="1"/>
    <col min="9" max="9" width="16.625" style="1" customWidth="1"/>
    <col min="10" max="10" width="68.00390625" style="1" customWidth="1"/>
    <col min="11" max="16384" width="9.00390625" style="1" customWidth="1"/>
  </cols>
  <sheetData>
    <row r="1" spans="1:11" ht="79.5" customHeight="1">
      <c r="A1" s="33" t="s">
        <v>62</v>
      </c>
      <c r="B1" s="33"/>
      <c r="C1" s="33"/>
      <c r="D1" s="33"/>
      <c r="E1" s="33"/>
      <c r="F1" s="33"/>
      <c r="G1" s="33"/>
      <c r="H1" s="33"/>
      <c r="I1" s="33"/>
      <c r="J1" s="33"/>
      <c r="K1" s="33"/>
    </row>
    <row r="2" spans="1:11" ht="41.25" customHeight="1">
      <c r="A2" s="3"/>
      <c r="B2" s="3"/>
      <c r="C2" s="4"/>
      <c r="D2" s="4"/>
      <c r="E2" s="4"/>
      <c r="F2" s="4"/>
      <c r="G2" s="4"/>
      <c r="H2" s="4"/>
      <c r="I2" s="4"/>
      <c r="J2" s="10"/>
      <c r="K2" s="9"/>
    </row>
    <row r="3" spans="1:11" ht="90" customHeight="1">
      <c r="A3" s="5" t="s">
        <v>11</v>
      </c>
      <c r="B3" s="5" t="s">
        <v>10</v>
      </c>
      <c r="C3" s="5" t="s">
        <v>9</v>
      </c>
      <c r="D3" s="5" t="s">
        <v>8</v>
      </c>
      <c r="E3" s="5" t="s">
        <v>7</v>
      </c>
      <c r="F3" s="6" t="s">
        <v>6</v>
      </c>
      <c r="G3" s="5" t="s">
        <v>5</v>
      </c>
      <c r="H3" s="5" t="s">
        <v>4</v>
      </c>
      <c r="I3" s="5" t="s">
        <v>247</v>
      </c>
      <c r="J3" s="5" t="s">
        <v>3</v>
      </c>
      <c r="K3" s="5" t="s">
        <v>12</v>
      </c>
    </row>
    <row r="4" spans="1:11" ht="115.5" customHeight="1">
      <c r="A4" s="34">
        <v>1</v>
      </c>
      <c r="B4" s="35" t="s">
        <v>486</v>
      </c>
      <c r="C4" s="37" t="s">
        <v>487</v>
      </c>
      <c r="D4" s="37" t="s">
        <v>22</v>
      </c>
      <c r="E4" s="37" t="s">
        <v>488</v>
      </c>
      <c r="F4" s="39">
        <v>2300000</v>
      </c>
      <c r="G4" s="39">
        <f>F4*0.75</f>
        <v>1725000</v>
      </c>
      <c r="H4" s="41">
        <f>F4*0.25</f>
        <v>575000</v>
      </c>
      <c r="I4" s="43">
        <v>1500000</v>
      </c>
      <c r="J4" s="44" t="s">
        <v>607</v>
      </c>
      <c r="K4" s="34" t="s">
        <v>0</v>
      </c>
    </row>
    <row r="5" spans="1:11" ht="78" customHeight="1">
      <c r="A5" s="34"/>
      <c r="B5" s="36"/>
      <c r="C5" s="38"/>
      <c r="D5" s="38"/>
      <c r="E5" s="38"/>
      <c r="F5" s="40"/>
      <c r="G5" s="40"/>
      <c r="H5" s="42"/>
      <c r="I5" s="43"/>
      <c r="J5" s="45"/>
      <c r="K5" s="34"/>
    </row>
    <row r="6" spans="1:11" ht="378" customHeight="1">
      <c r="A6" s="34">
        <v>2</v>
      </c>
      <c r="B6" s="35" t="s">
        <v>486</v>
      </c>
      <c r="C6" s="37" t="s">
        <v>487</v>
      </c>
      <c r="D6" s="37" t="s">
        <v>56</v>
      </c>
      <c r="E6" s="37" t="s">
        <v>672</v>
      </c>
      <c r="F6" s="39">
        <v>12500000</v>
      </c>
      <c r="G6" s="39">
        <f>F6*0.75</f>
        <v>9375000</v>
      </c>
      <c r="H6" s="41">
        <f>F6*0.25</f>
        <v>3125000</v>
      </c>
      <c r="I6" s="76">
        <v>7500000</v>
      </c>
      <c r="J6" s="64" t="s">
        <v>573</v>
      </c>
      <c r="K6" s="34" t="s">
        <v>0</v>
      </c>
    </row>
    <row r="7" spans="1:11" ht="177" customHeight="1">
      <c r="A7" s="34"/>
      <c r="B7" s="36"/>
      <c r="C7" s="38"/>
      <c r="D7" s="38" t="s">
        <v>17</v>
      </c>
      <c r="E7" s="38" t="s">
        <v>21</v>
      </c>
      <c r="F7" s="40"/>
      <c r="G7" s="40"/>
      <c r="H7" s="42"/>
      <c r="I7" s="76"/>
      <c r="J7" s="64"/>
      <c r="K7" s="34"/>
    </row>
    <row r="8" spans="1:11" ht="408" customHeight="1">
      <c r="A8" s="34">
        <v>3</v>
      </c>
      <c r="B8" s="35" t="s">
        <v>486</v>
      </c>
      <c r="C8" s="37" t="s">
        <v>489</v>
      </c>
      <c r="D8" s="37" t="s">
        <v>56</v>
      </c>
      <c r="E8" s="37" t="s">
        <v>490</v>
      </c>
      <c r="F8" s="39">
        <v>20000000</v>
      </c>
      <c r="G8" s="39">
        <f>F8*0.75</f>
        <v>15000000</v>
      </c>
      <c r="H8" s="41">
        <f>F8*0.25</f>
        <v>5000000</v>
      </c>
      <c r="I8" s="43">
        <v>9000000</v>
      </c>
      <c r="J8" s="64" t="s">
        <v>572</v>
      </c>
      <c r="K8" s="34" t="s">
        <v>491</v>
      </c>
    </row>
    <row r="9" spans="1:11" ht="140.25" customHeight="1">
      <c r="A9" s="34"/>
      <c r="B9" s="36"/>
      <c r="C9" s="38" t="s">
        <v>425</v>
      </c>
      <c r="D9" s="38" t="s">
        <v>17</v>
      </c>
      <c r="E9" s="38" t="s">
        <v>426</v>
      </c>
      <c r="F9" s="40"/>
      <c r="G9" s="40"/>
      <c r="H9" s="42"/>
      <c r="I9" s="43"/>
      <c r="J9" s="64"/>
      <c r="K9" s="34"/>
    </row>
    <row r="10" spans="1:11" ht="408" customHeight="1">
      <c r="A10" s="34">
        <v>4</v>
      </c>
      <c r="B10" s="35" t="s">
        <v>486</v>
      </c>
      <c r="C10" s="37" t="s">
        <v>489</v>
      </c>
      <c r="D10" s="37" t="s">
        <v>56</v>
      </c>
      <c r="E10" s="37" t="s">
        <v>492</v>
      </c>
      <c r="F10" s="39">
        <v>4000000</v>
      </c>
      <c r="G10" s="39">
        <f>F10*0.75</f>
        <v>3000000</v>
      </c>
      <c r="H10" s="41">
        <f>F10*0.25</f>
        <v>1000000</v>
      </c>
      <c r="I10" s="43">
        <v>1875000</v>
      </c>
      <c r="J10" s="64" t="s">
        <v>571</v>
      </c>
      <c r="K10" s="34" t="s">
        <v>491</v>
      </c>
    </row>
    <row r="11" spans="1:11" ht="45" customHeight="1">
      <c r="A11" s="34"/>
      <c r="B11" s="36"/>
      <c r="C11" s="38" t="s">
        <v>425</v>
      </c>
      <c r="D11" s="38" t="s">
        <v>17</v>
      </c>
      <c r="E11" s="38" t="s">
        <v>426</v>
      </c>
      <c r="F11" s="40"/>
      <c r="G11" s="40"/>
      <c r="H11" s="42"/>
      <c r="I11" s="43"/>
      <c r="J11" s="64"/>
      <c r="K11" s="34"/>
    </row>
    <row r="12" spans="1:11" ht="273" customHeight="1">
      <c r="A12" s="34">
        <v>5</v>
      </c>
      <c r="B12" s="35" t="s">
        <v>486</v>
      </c>
      <c r="C12" s="37" t="s">
        <v>493</v>
      </c>
      <c r="D12" s="37" t="s">
        <v>19</v>
      </c>
      <c r="E12" s="37" t="s">
        <v>494</v>
      </c>
      <c r="F12" s="39">
        <v>12817000</v>
      </c>
      <c r="G12" s="39">
        <f>F12*0.75</f>
        <v>9612750</v>
      </c>
      <c r="H12" s="41">
        <f>F12*0.25</f>
        <v>3204250</v>
      </c>
      <c r="I12" s="43">
        <v>7500000</v>
      </c>
      <c r="J12" s="64" t="s">
        <v>495</v>
      </c>
      <c r="K12" s="34" t="s">
        <v>496</v>
      </c>
    </row>
    <row r="13" spans="1:11" ht="48.75" customHeight="1">
      <c r="A13" s="34"/>
      <c r="B13" s="36"/>
      <c r="C13" s="38" t="s">
        <v>425</v>
      </c>
      <c r="D13" s="38" t="s">
        <v>17</v>
      </c>
      <c r="E13" s="38" t="s">
        <v>426</v>
      </c>
      <c r="F13" s="40"/>
      <c r="G13" s="40"/>
      <c r="H13" s="42"/>
      <c r="I13" s="43"/>
      <c r="J13" s="64"/>
      <c r="K13" s="34"/>
    </row>
    <row r="14" spans="1:11" ht="321.75" customHeight="1">
      <c r="A14" s="34">
        <v>6</v>
      </c>
      <c r="B14" s="35" t="s">
        <v>486</v>
      </c>
      <c r="C14" s="37" t="s">
        <v>497</v>
      </c>
      <c r="D14" s="37" t="s">
        <v>56</v>
      </c>
      <c r="E14" s="37" t="s">
        <v>498</v>
      </c>
      <c r="F14" s="39">
        <v>15135000</v>
      </c>
      <c r="G14" s="39">
        <f>F14*0.75</f>
        <v>11351250</v>
      </c>
      <c r="H14" s="41">
        <f>F14*0.25</f>
        <v>3783750</v>
      </c>
      <c r="I14" s="43">
        <v>3000000</v>
      </c>
      <c r="J14" s="64" t="s">
        <v>570</v>
      </c>
      <c r="K14" s="34" t="s">
        <v>496</v>
      </c>
    </row>
    <row r="15" spans="1:11" ht="71.25" customHeight="1">
      <c r="A15" s="34"/>
      <c r="B15" s="36"/>
      <c r="C15" s="38" t="s">
        <v>425</v>
      </c>
      <c r="D15" s="38" t="s">
        <v>17</v>
      </c>
      <c r="E15" s="38" t="s">
        <v>426</v>
      </c>
      <c r="F15" s="40"/>
      <c r="G15" s="40"/>
      <c r="H15" s="42"/>
      <c r="I15" s="43"/>
      <c r="J15" s="64"/>
      <c r="K15" s="34"/>
    </row>
    <row r="16" spans="1:11" ht="363" customHeight="1">
      <c r="A16" s="34">
        <v>7</v>
      </c>
      <c r="B16" s="35" t="s">
        <v>486</v>
      </c>
      <c r="C16" s="37" t="s">
        <v>499</v>
      </c>
      <c r="D16" s="37" t="s">
        <v>56</v>
      </c>
      <c r="E16" s="37" t="s">
        <v>673</v>
      </c>
      <c r="F16" s="39">
        <v>9100000</v>
      </c>
      <c r="G16" s="39">
        <f>F16*0.75</f>
        <v>6825000</v>
      </c>
      <c r="H16" s="41">
        <f>F16*0.25</f>
        <v>2275000</v>
      </c>
      <c r="I16" s="43">
        <v>5250000</v>
      </c>
      <c r="J16" s="64" t="s">
        <v>500</v>
      </c>
      <c r="K16" s="34" t="s">
        <v>496</v>
      </c>
    </row>
    <row r="17" spans="1:11" ht="22.5" customHeight="1">
      <c r="A17" s="34"/>
      <c r="B17" s="36"/>
      <c r="C17" s="38" t="s">
        <v>425</v>
      </c>
      <c r="D17" s="38" t="s">
        <v>17</v>
      </c>
      <c r="E17" s="38" t="s">
        <v>426</v>
      </c>
      <c r="F17" s="40"/>
      <c r="G17" s="40"/>
      <c r="H17" s="42"/>
      <c r="I17" s="43"/>
      <c r="J17" s="64"/>
      <c r="K17" s="34"/>
    </row>
    <row r="18" spans="1:11" ht="239.25" customHeight="1">
      <c r="A18" s="34">
        <v>8</v>
      </c>
      <c r="B18" s="35" t="s">
        <v>486</v>
      </c>
      <c r="C18" s="37" t="s">
        <v>501</v>
      </c>
      <c r="D18" s="37" t="s">
        <v>56</v>
      </c>
      <c r="E18" s="37" t="s">
        <v>502</v>
      </c>
      <c r="F18" s="39">
        <v>7330000</v>
      </c>
      <c r="G18" s="39">
        <f>F18*0.75</f>
        <v>5497500</v>
      </c>
      <c r="H18" s="41">
        <f>F18*0.25</f>
        <v>1832500</v>
      </c>
      <c r="I18" s="43">
        <v>2250000</v>
      </c>
      <c r="J18" s="44" t="s">
        <v>503</v>
      </c>
      <c r="K18" s="34" t="s">
        <v>0</v>
      </c>
    </row>
    <row r="19" spans="1:11" ht="52.5" customHeight="1">
      <c r="A19" s="34"/>
      <c r="B19" s="36"/>
      <c r="C19" s="38" t="s">
        <v>425</v>
      </c>
      <c r="D19" s="38" t="s">
        <v>17</v>
      </c>
      <c r="E19" s="38" t="s">
        <v>426</v>
      </c>
      <c r="F19" s="40"/>
      <c r="G19" s="40"/>
      <c r="H19" s="42"/>
      <c r="I19" s="43"/>
      <c r="J19" s="45"/>
      <c r="K19" s="34"/>
    </row>
    <row r="20" spans="1:11" ht="187.5" customHeight="1">
      <c r="A20" s="34">
        <v>9</v>
      </c>
      <c r="B20" s="34" t="s">
        <v>486</v>
      </c>
      <c r="C20" s="34" t="s">
        <v>487</v>
      </c>
      <c r="D20" s="34" t="s">
        <v>19</v>
      </c>
      <c r="E20" s="34" t="s">
        <v>504</v>
      </c>
      <c r="F20" s="77">
        <v>35000000</v>
      </c>
      <c r="G20" s="77">
        <f>F20*0.75</f>
        <v>26250000</v>
      </c>
      <c r="H20" s="77">
        <f>F20*0.25</f>
        <v>8750000</v>
      </c>
      <c r="I20" s="78">
        <v>15375000</v>
      </c>
      <c r="J20" s="44" t="s">
        <v>569</v>
      </c>
      <c r="K20" s="34" t="s">
        <v>496</v>
      </c>
    </row>
    <row r="21" spans="1:11" ht="3" customHeight="1">
      <c r="A21" s="34"/>
      <c r="B21" s="34"/>
      <c r="C21" s="34"/>
      <c r="D21" s="34"/>
      <c r="E21" s="34"/>
      <c r="F21" s="77"/>
      <c r="G21" s="77"/>
      <c r="H21" s="77"/>
      <c r="I21" s="78"/>
      <c r="J21" s="45"/>
      <c r="K21" s="34"/>
    </row>
    <row r="22" spans="1:11" ht="39.75" customHeight="1">
      <c r="A22" s="34" t="s">
        <v>2</v>
      </c>
      <c r="B22" s="34"/>
      <c r="C22" s="34"/>
      <c r="D22" s="34"/>
      <c r="E22" s="34"/>
      <c r="F22" s="23">
        <f>F4+F6+F8+F10+F12+F14+F16+F18</f>
        <v>83182000</v>
      </c>
      <c r="G22" s="23">
        <f>G4+G6+G8+G10+G12+G14+G16+G18</f>
        <v>62386500</v>
      </c>
      <c r="H22" s="23">
        <f>H4+H6+H8+H10+H12+H14+H16+H18</f>
        <v>20795500</v>
      </c>
      <c r="I22" s="18">
        <f>SUM(I4:I21)</f>
        <v>53250000</v>
      </c>
      <c r="J22" s="8"/>
      <c r="K22" s="7"/>
    </row>
    <row r="23" spans="1:11" ht="39.75" customHeight="1">
      <c r="A23" s="34" t="s">
        <v>1</v>
      </c>
      <c r="B23" s="34"/>
      <c r="C23" s="34"/>
      <c r="D23" s="34"/>
      <c r="E23" s="34"/>
      <c r="F23" s="34"/>
      <c r="G23" s="34"/>
      <c r="H23" s="34"/>
      <c r="I23" s="34"/>
      <c r="J23" s="34"/>
      <c r="K23" s="34"/>
    </row>
    <row r="24" spans="1:11" ht="97.5" customHeight="1">
      <c r="A24" s="46" t="s">
        <v>0</v>
      </c>
      <c r="B24" s="46"/>
      <c r="C24" s="46"/>
      <c r="D24" s="46"/>
      <c r="E24" s="46"/>
      <c r="F24" s="46"/>
      <c r="G24" s="46"/>
      <c r="H24" s="46"/>
      <c r="I24" s="46"/>
      <c r="J24" s="46"/>
      <c r="K24" s="46"/>
    </row>
  </sheetData>
  <sheetProtection/>
  <mergeCells count="103">
    <mergeCell ref="A22:E22"/>
    <mergeCell ref="A23:K23"/>
    <mergeCell ref="A24:K24"/>
    <mergeCell ref="F20:F21"/>
    <mergeCell ref="G20:G21"/>
    <mergeCell ref="H20:H21"/>
    <mergeCell ref="I20:I21"/>
    <mergeCell ref="J20:J21"/>
    <mergeCell ref="K20:K21"/>
    <mergeCell ref="G18:G19"/>
    <mergeCell ref="H18:H19"/>
    <mergeCell ref="I18:I19"/>
    <mergeCell ref="J18:J19"/>
    <mergeCell ref="K18:K19"/>
    <mergeCell ref="A20:A21"/>
    <mergeCell ref="B20:B21"/>
    <mergeCell ref="C20:C21"/>
    <mergeCell ref="D20:D21"/>
    <mergeCell ref="E20:E21"/>
    <mergeCell ref="A18:A19"/>
    <mergeCell ref="B18:B19"/>
    <mergeCell ref="C18:C19"/>
    <mergeCell ref="D18:D19"/>
    <mergeCell ref="E18:E19"/>
    <mergeCell ref="F18:F19"/>
    <mergeCell ref="F16:F17"/>
    <mergeCell ref="G16:G17"/>
    <mergeCell ref="H16:H17"/>
    <mergeCell ref="I16:I17"/>
    <mergeCell ref="J16:J17"/>
    <mergeCell ref="K16:K17"/>
    <mergeCell ref="G14:G15"/>
    <mergeCell ref="H14:H15"/>
    <mergeCell ref="I14:I15"/>
    <mergeCell ref="J14:J15"/>
    <mergeCell ref="K14:K15"/>
    <mergeCell ref="A16:A17"/>
    <mergeCell ref="B16:B17"/>
    <mergeCell ref="C16:C17"/>
    <mergeCell ref="D16:D17"/>
    <mergeCell ref="E16:E17"/>
    <mergeCell ref="A14:A15"/>
    <mergeCell ref="B14:B15"/>
    <mergeCell ref="C14:C15"/>
    <mergeCell ref="D14:D15"/>
    <mergeCell ref="E14:E15"/>
    <mergeCell ref="F14:F15"/>
    <mergeCell ref="F12:F13"/>
    <mergeCell ref="G12:G13"/>
    <mergeCell ref="H12:H13"/>
    <mergeCell ref="I12:I13"/>
    <mergeCell ref="J12:J13"/>
    <mergeCell ref="K12:K13"/>
    <mergeCell ref="G10:G11"/>
    <mergeCell ref="H10:H11"/>
    <mergeCell ref="I10:I11"/>
    <mergeCell ref="J10:J11"/>
    <mergeCell ref="K10:K11"/>
    <mergeCell ref="A12:A13"/>
    <mergeCell ref="B12:B13"/>
    <mergeCell ref="C12:C13"/>
    <mergeCell ref="D12:D13"/>
    <mergeCell ref="E12:E13"/>
    <mergeCell ref="H8:H9"/>
    <mergeCell ref="I8:I9"/>
    <mergeCell ref="J8:J9"/>
    <mergeCell ref="K8:K9"/>
    <mergeCell ref="A10:A11"/>
    <mergeCell ref="B10:B11"/>
    <mergeCell ref="C10:C11"/>
    <mergeCell ref="D10:D11"/>
    <mergeCell ref="E10:E11"/>
    <mergeCell ref="F10:F11"/>
    <mergeCell ref="I6:I7"/>
    <mergeCell ref="J6:J7"/>
    <mergeCell ref="K6:K7"/>
    <mergeCell ref="A8:A9"/>
    <mergeCell ref="B8:B9"/>
    <mergeCell ref="C8:C9"/>
    <mergeCell ref="D8:D9"/>
    <mergeCell ref="E8:E9"/>
    <mergeCell ref="F8:F9"/>
    <mergeCell ref="G8:G9"/>
    <mergeCell ref="J4:J5"/>
    <mergeCell ref="K4:K5"/>
    <mergeCell ref="A6:A7"/>
    <mergeCell ref="B6:B7"/>
    <mergeCell ref="C6:C7"/>
    <mergeCell ref="D6:D7"/>
    <mergeCell ref="E6:E7"/>
    <mergeCell ref="F6:F7"/>
    <mergeCell ref="G6:G7"/>
    <mergeCell ref="H6:H7"/>
    <mergeCell ref="A1:K1"/>
    <mergeCell ref="A4:A5"/>
    <mergeCell ref="B4:B5"/>
    <mergeCell ref="C4:C5"/>
    <mergeCell ref="D4:D5"/>
    <mergeCell ref="E4:E5"/>
    <mergeCell ref="F4:F5"/>
    <mergeCell ref="G4:G5"/>
    <mergeCell ref="H4:H5"/>
    <mergeCell ref="I4:I5"/>
  </mergeCells>
  <printOptions horizontalCentered="1"/>
  <pageMargins left="0.3937007874015748" right="0.3937007874015748" top="0.5905511811023623" bottom="0.5905511811023623" header="0.5118110236220472" footer="0.5118110236220472"/>
  <pageSetup horizontalDpi="600" verticalDpi="600" orientation="portrait" paperSize="8" scale="68" r:id="rId1"/>
</worksheet>
</file>

<file path=xl/worksheets/sheet8.xml><?xml version="1.0" encoding="utf-8"?>
<worksheet xmlns="http://schemas.openxmlformats.org/spreadsheetml/2006/main" xmlns:r="http://schemas.openxmlformats.org/officeDocument/2006/relationships">
  <dimension ref="A1:K34"/>
  <sheetViews>
    <sheetView view="pageBreakPreview" zoomScale="70" zoomScaleNormal="40" zoomScaleSheetLayoutView="70" zoomScalePageLayoutView="0" workbookViewId="0" topLeftCell="A1">
      <pane xSplit="1" ySplit="1" topLeftCell="B2" activePane="bottomRight" state="frozen"/>
      <selection pane="topLeft" activeCell="S8" sqref="S8"/>
      <selection pane="topRight" activeCell="S8" sqref="S8"/>
      <selection pane="bottomLeft" activeCell="S8" sqref="S8"/>
      <selection pane="bottomRight" activeCell="K32" sqref="A1:K32"/>
    </sheetView>
  </sheetViews>
  <sheetFormatPr defaultColWidth="9.00390625" defaultRowHeight="16.5"/>
  <cols>
    <col min="1" max="1" width="5.25390625" style="1" customWidth="1"/>
    <col min="2" max="2" width="8.50390625" style="1" customWidth="1"/>
    <col min="3" max="3" width="9.25390625" style="1" customWidth="1"/>
    <col min="4" max="4" width="5.625" style="1" customWidth="1"/>
    <col min="5" max="5" width="24.625" style="1" customWidth="1"/>
    <col min="6" max="6" width="13.375" style="2" customWidth="1"/>
    <col min="7" max="7" width="14.875" style="1" customWidth="1"/>
    <col min="8" max="8" width="13.50390625" style="1" customWidth="1"/>
    <col min="9" max="9" width="12.625" style="1" customWidth="1"/>
    <col min="10" max="10" width="68.00390625" style="1" customWidth="1"/>
    <col min="11" max="16384" width="9.00390625" style="1" customWidth="1"/>
  </cols>
  <sheetData>
    <row r="1" spans="1:11" ht="79.5" customHeight="1">
      <c r="A1" s="33" t="s">
        <v>608</v>
      </c>
      <c r="B1" s="33"/>
      <c r="C1" s="33"/>
      <c r="D1" s="33"/>
      <c r="E1" s="33"/>
      <c r="F1" s="33"/>
      <c r="G1" s="33"/>
      <c r="H1" s="33"/>
      <c r="I1" s="33"/>
      <c r="J1" s="33"/>
      <c r="K1" s="33"/>
    </row>
    <row r="2" spans="1:11" ht="41.25" customHeight="1">
      <c r="A2" s="3"/>
      <c r="B2" s="3"/>
      <c r="C2" s="4"/>
      <c r="D2" s="4"/>
      <c r="E2" s="4"/>
      <c r="F2" s="4"/>
      <c r="G2" s="4"/>
      <c r="H2" s="4"/>
      <c r="I2" s="4"/>
      <c r="J2" s="10"/>
      <c r="K2" s="9"/>
    </row>
    <row r="3" spans="1:11" ht="90" customHeight="1">
      <c r="A3" s="5" t="s">
        <v>609</v>
      </c>
      <c r="B3" s="5" t="s">
        <v>610</v>
      </c>
      <c r="C3" s="5" t="s">
        <v>611</v>
      </c>
      <c r="D3" s="5" t="s">
        <v>612</v>
      </c>
      <c r="E3" s="5" t="s">
        <v>613</v>
      </c>
      <c r="F3" s="6" t="s">
        <v>614</v>
      </c>
      <c r="G3" s="5" t="s">
        <v>615</v>
      </c>
      <c r="H3" s="5" t="s">
        <v>616</v>
      </c>
      <c r="I3" s="5" t="s">
        <v>584</v>
      </c>
      <c r="J3" s="5" t="s">
        <v>617</v>
      </c>
      <c r="K3" s="5" t="s">
        <v>618</v>
      </c>
    </row>
    <row r="4" spans="1:11" ht="94.5" customHeight="1">
      <c r="A4" s="34">
        <v>1</v>
      </c>
      <c r="B4" s="35" t="s">
        <v>505</v>
      </c>
      <c r="C4" s="37" t="s">
        <v>506</v>
      </c>
      <c r="D4" s="37" t="s">
        <v>22</v>
      </c>
      <c r="E4" s="37" t="s">
        <v>507</v>
      </c>
      <c r="F4" s="39">
        <v>1000000</v>
      </c>
      <c r="G4" s="39">
        <f>F4*0.85</f>
        <v>850000</v>
      </c>
      <c r="H4" s="41">
        <f>F4*0.15</f>
        <v>150000</v>
      </c>
      <c r="I4" s="43">
        <v>850000</v>
      </c>
      <c r="J4" s="59" t="s">
        <v>619</v>
      </c>
      <c r="K4" s="34" t="s">
        <v>0</v>
      </c>
    </row>
    <row r="5" spans="1:11" ht="73.5" customHeight="1">
      <c r="A5" s="34"/>
      <c r="B5" s="36"/>
      <c r="C5" s="38"/>
      <c r="D5" s="38"/>
      <c r="E5" s="38"/>
      <c r="F5" s="40"/>
      <c r="G5" s="40"/>
      <c r="H5" s="42"/>
      <c r="I5" s="43"/>
      <c r="J5" s="60"/>
      <c r="K5" s="34"/>
    </row>
    <row r="6" spans="1:11" ht="372" customHeight="1">
      <c r="A6" s="34">
        <v>2</v>
      </c>
      <c r="B6" s="35" t="s">
        <v>505</v>
      </c>
      <c r="C6" s="37" t="s">
        <v>506</v>
      </c>
      <c r="D6" s="37" t="s">
        <v>23</v>
      </c>
      <c r="E6" s="37" t="s">
        <v>508</v>
      </c>
      <c r="F6" s="39">
        <v>6000000</v>
      </c>
      <c r="G6" s="39">
        <f>F6*0.85</f>
        <v>5100000</v>
      </c>
      <c r="H6" s="41">
        <f>F6*0.15</f>
        <v>900000</v>
      </c>
      <c r="I6" s="43">
        <v>5100000</v>
      </c>
      <c r="J6" s="59" t="s">
        <v>509</v>
      </c>
      <c r="K6" s="34" t="s">
        <v>0</v>
      </c>
    </row>
    <row r="7" spans="1:11" ht="145.5" customHeight="1">
      <c r="A7" s="34"/>
      <c r="B7" s="36"/>
      <c r="C7" s="38"/>
      <c r="D7" s="38"/>
      <c r="E7" s="38" t="s">
        <v>21</v>
      </c>
      <c r="F7" s="40"/>
      <c r="G7" s="40"/>
      <c r="H7" s="42"/>
      <c r="I7" s="43"/>
      <c r="J7" s="60"/>
      <c r="K7" s="34"/>
    </row>
    <row r="8" spans="1:11" ht="39.75" customHeight="1">
      <c r="A8" s="34">
        <v>3</v>
      </c>
      <c r="B8" s="35" t="s">
        <v>505</v>
      </c>
      <c r="C8" s="37" t="s">
        <v>506</v>
      </c>
      <c r="D8" s="37" t="s">
        <v>23</v>
      </c>
      <c r="E8" s="37" t="s">
        <v>510</v>
      </c>
      <c r="F8" s="79">
        <v>10000000</v>
      </c>
      <c r="G8" s="79">
        <f>F8*0.85</f>
        <v>8500000</v>
      </c>
      <c r="H8" s="81">
        <f>F8*0.15</f>
        <v>1500000</v>
      </c>
      <c r="I8" s="43">
        <v>0</v>
      </c>
      <c r="J8" s="61" t="s">
        <v>511</v>
      </c>
      <c r="K8" s="34" t="s">
        <v>512</v>
      </c>
    </row>
    <row r="9" spans="1:11" ht="94.5" customHeight="1">
      <c r="A9" s="34"/>
      <c r="B9" s="36"/>
      <c r="C9" s="38"/>
      <c r="D9" s="38"/>
      <c r="E9" s="38" t="s">
        <v>426</v>
      </c>
      <c r="F9" s="80"/>
      <c r="G9" s="80"/>
      <c r="H9" s="82"/>
      <c r="I9" s="43"/>
      <c r="J9" s="61"/>
      <c r="K9" s="34"/>
    </row>
    <row r="10" spans="1:11" ht="297" customHeight="1">
      <c r="A10" s="34">
        <v>4</v>
      </c>
      <c r="B10" s="35" t="s">
        <v>505</v>
      </c>
      <c r="C10" s="37" t="s">
        <v>513</v>
      </c>
      <c r="D10" s="37" t="s">
        <v>23</v>
      </c>
      <c r="E10" s="37" t="s">
        <v>674</v>
      </c>
      <c r="F10" s="39">
        <v>4840000</v>
      </c>
      <c r="G10" s="39">
        <f>F10*0.85</f>
        <v>4114000</v>
      </c>
      <c r="H10" s="41">
        <f>F10*0.15</f>
        <v>726000</v>
      </c>
      <c r="I10" s="43">
        <v>2550000</v>
      </c>
      <c r="J10" s="59" t="s">
        <v>514</v>
      </c>
      <c r="K10" s="34"/>
    </row>
    <row r="11" spans="1:11" ht="75" customHeight="1">
      <c r="A11" s="34"/>
      <c r="B11" s="36"/>
      <c r="C11" s="38"/>
      <c r="D11" s="38"/>
      <c r="E11" s="38" t="s">
        <v>429</v>
      </c>
      <c r="F11" s="40"/>
      <c r="G11" s="40"/>
      <c r="H11" s="42"/>
      <c r="I11" s="43"/>
      <c r="J11" s="60"/>
      <c r="K11" s="34"/>
    </row>
    <row r="12" spans="1:11" ht="199.5" customHeight="1">
      <c r="A12" s="34">
        <v>5</v>
      </c>
      <c r="B12" s="35" t="s">
        <v>505</v>
      </c>
      <c r="C12" s="37" t="s">
        <v>513</v>
      </c>
      <c r="D12" s="37" t="s">
        <v>23</v>
      </c>
      <c r="E12" s="37" t="s">
        <v>675</v>
      </c>
      <c r="F12" s="39">
        <v>5500000</v>
      </c>
      <c r="G12" s="39">
        <f>F12*0.85</f>
        <v>4675000</v>
      </c>
      <c r="H12" s="41">
        <f>F12*0.15</f>
        <v>825000</v>
      </c>
      <c r="I12" s="43">
        <v>2125000</v>
      </c>
      <c r="J12" s="59" t="s">
        <v>515</v>
      </c>
      <c r="K12" s="34"/>
    </row>
    <row r="13" spans="1:11" ht="32.25" customHeight="1">
      <c r="A13" s="34"/>
      <c r="B13" s="36"/>
      <c r="C13" s="38"/>
      <c r="D13" s="38"/>
      <c r="E13" s="38"/>
      <c r="F13" s="40"/>
      <c r="G13" s="40"/>
      <c r="H13" s="42"/>
      <c r="I13" s="43"/>
      <c r="J13" s="60"/>
      <c r="K13" s="34"/>
    </row>
    <row r="14" spans="1:11" ht="252" customHeight="1">
      <c r="A14" s="34">
        <v>6</v>
      </c>
      <c r="B14" s="35" t="s">
        <v>505</v>
      </c>
      <c r="C14" s="37" t="s">
        <v>516</v>
      </c>
      <c r="D14" s="37" t="s">
        <v>23</v>
      </c>
      <c r="E14" s="37" t="s">
        <v>517</v>
      </c>
      <c r="F14" s="39">
        <v>7900000</v>
      </c>
      <c r="G14" s="39">
        <f>F14*0.85</f>
        <v>6715000</v>
      </c>
      <c r="H14" s="41">
        <f>F14*0.15</f>
        <v>1185000</v>
      </c>
      <c r="I14" s="43">
        <v>4250000</v>
      </c>
      <c r="J14" s="59" t="s">
        <v>518</v>
      </c>
      <c r="K14" s="34" t="s">
        <v>0</v>
      </c>
    </row>
    <row r="15" spans="1:11" ht="45" customHeight="1">
      <c r="A15" s="34"/>
      <c r="B15" s="36"/>
      <c r="C15" s="38"/>
      <c r="D15" s="38"/>
      <c r="E15" s="38" t="s">
        <v>21</v>
      </c>
      <c r="F15" s="40"/>
      <c r="G15" s="40"/>
      <c r="H15" s="42"/>
      <c r="I15" s="43"/>
      <c r="J15" s="60"/>
      <c r="K15" s="34"/>
    </row>
    <row r="16" spans="1:11" ht="317.25" customHeight="1">
      <c r="A16" s="34">
        <v>7</v>
      </c>
      <c r="B16" s="35" t="s">
        <v>505</v>
      </c>
      <c r="C16" s="37" t="s">
        <v>519</v>
      </c>
      <c r="D16" s="37" t="s">
        <v>23</v>
      </c>
      <c r="E16" s="37" t="s">
        <v>676</v>
      </c>
      <c r="F16" s="39">
        <v>15000000</v>
      </c>
      <c r="G16" s="39">
        <f>F16*0.85</f>
        <v>12750000</v>
      </c>
      <c r="H16" s="41">
        <f>F16*0.15</f>
        <v>2250000</v>
      </c>
      <c r="I16" s="43">
        <v>9350000</v>
      </c>
      <c r="J16" s="61" t="s">
        <v>520</v>
      </c>
      <c r="K16" s="34"/>
    </row>
    <row r="17" spans="1:11" ht="72.75" customHeight="1">
      <c r="A17" s="34"/>
      <c r="B17" s="36"/>
      <c r="C17" s="38"/>
      <c r="D17" s="38"/>
      <c r="E17" s="38" t="s">
        <v>426</v>
      </c>
      <c r="F17" s="40"/>
      <c r="G17" s="40"/>
      <c r="H17" s="42"/>
      <c r="I17" s="43"/>
      <c r="J17" s="61"/>
      <c r="K17" s="34"/>
    </row>
    <row r="18" spans="1:11" ht="259.5" customHeight="1">
      <c r="A18" s="34">
        <v>8</v>
      </c>
      <c r="B18" s="35" t="s">
        <v>505</v>
      </c>
      <c r="C18" s="37" t="s">
        <v>521</v>
      </c>
      <c r="D18" s="37" t="s">
        <v>23</v>
      </c>
      <c r="E18" s="37" t="s">
        <v>677</v>
      </c>
      <c r="F18" s="39">
        <v>5000000</v>
      </c>
      <c r="G18" s="39">
        <f>F18*0.85</f>
        <v>4250000</v>
      </c>
      <c r="H18" s="41">
        <f>F18*0.15</f>
        <v>750000</v>
      </c>
      <c r="I18" s="43">
        <v>5525000</v>
      </c>
      <c r="J18" s="61" t="s">
        <v>522</v>
      </c>
      <c r="K18" s="34" t="s">
        <v>0</v>
      </c>
    </row>
    <row r="19" spans="1:11" ht="334.5" customHeight="1">
      <c r="A19" s="34"/>
      <c r="B19" s="36"/>
      <c r="C19" s="38"/>
      <c r="D19" s="38"/>
      <c r="E19" s="38" t="s">
        <v>429</v>
      </c>
      <c r="F19" s="40"/>
      <c r="G19" s="40"/>
      <c r="H19" s="42"/>
      <c r="I19" s="43"/>
      <c r="J19" s="61"/>
      <c r="K19" s="34"/>
    </row>
    <row r="20" spans="1:11" ht="344.25" customHeight="1">
      <c r="A20" s="34">
        <v>9</v>
      </c>
      <c r="B20" s="35" t="s">
        <v>505</v>
      </c>
      <c r="C20" s="37" t="s">
        <v>523</v>
      </c>
      <c r="D20" s="37" t="s">
        <v>23</v>
      </c>
      <c r="E20" s="37" t="s">
        <v>524</v>
      </c>
      <c r="F20" s="39">
        <v>4100000</v>
      </c>
      <c r="G20" s="39">
        <f>F20*0.86</f>
        <v>3526000</v>
      </c>
      <c r="H20" s="41">
        <f>F20*0.14</f>
        <v>574000</v>
      </c>
      <c r="I20" s="43">
        <v>3400000</v>
      </c>
      <c r="J20" s="61" t="s">
        <v>525</v>
      </c>
      <c r="K20" s="34" t="s">
        <v>0</v>
      </c>
    </row>
    <row r="21" spans="1:11" ht="141.75" customHeight="1">
      <c r="A21" s="34"/>
      <c r="B21" s="36"/>
      <c r="C21" s="38"/>
      <c r="D21" s="38"/>
      <c r="E21" s="38"/>
      <c r="F21" s="40"/>
      <c r="G21" s="40"/>
      <c r="H21" s="42"/>
      <c r="I21" s="43"/>
      <c r="J21" s="61"/>
      <c r="K21" s="34"/>
    </row>
    <row r="22" spans="1:11" ht="319.5" customHeight="1">
      <c r="A22" s="34">
        <v>10</v>
      </c>
      <c r="B22" s="35" t="s">
        <v>505</v>
      </c>
      <c r="C22" s="37" t="s">
        <v>526</v>
      </c>
      <c r="D22" s="37" t="s">
        <v>23</v>
      </c>
      <c r="E22" s="37" t="s">
        <v>527</v>
      </c>
      <c r="F22" s="39">
        <v>5000000</v>
      </c>
      <c r="G22" s="39">
        <f>F22*0.85</f>
        <v>4250000</v>
      </c>
      <c r="H22" s="41">
        <f>F22*0.15</f>
        <v>750000</v>
      </c>
      <c r="I22" s="43">
        <v>2550000</v>
      </c>
      <c r="J22" s="61" t="s">
        <v>528</v>
      </c>
      <c r="K22" s="34" t="s">
        <v>0</v>
      </c>
    </row>
    <row r="23" spans="1:11" ht="27.75" customHeight="1">
      <c r="A23" s="34"/>
      <c r="B23" s="36"/>
      <c r="C23" s="38"/>
      <c r="D23" s="38"/>
      <c r="E23" s="38" t="s">
        <v>21</v>
      </c>
      <c r="F23" s="40"/>
      <c r="G23" s="40"/>
      <c r="H23" s="42"/>
      <c r="I23" s="43"/>
      <c r="J23" s="61"/>
      <c r="K23" s="34"/>
    </row>
    <row r="24" spans="1:11" ht="44.25" customHeight="1">
      <c r="A24" s="34">
        <v>11</v>
      </c>
      <c r="B24" s="35" t="s">
        <v>505</v>
      </c>
      <c r="C24" s="37" t="s">
        <v>529</v>
      </c>
      <c r="D24" s="37" t="s">
        <v>23</v>
      </c>
      <c r="E24" s="37" t="s">
        <v>530</v>
      </c>
      <c r="F24" s="39">
        <v>4679300</v>
      </c>
      <c r="G24" s="39">
        <f>F24*0.85</f>
        <v>3977405</v>
      </c>
      <c r="H24" s="41">
        <f>F24*0.15</f>
        <v>701895</v>
      </c>
      <c r="I24" s="43">
        <v>0</v>
      </c>
      <c r="J24" s="61" t="s">
        <v>531</v>
      </c>
      <c r="K24" s="34" t="s">
        <v>0</v>
      </c>
    </row>
    <row r="25" spans="1:11" ht="74.25" customHeight="1">
      <c r="A25" s="34"/>
      <c r="B25" s="36"/>
      <c r="C25" s="38"/>
      <c r="D25" s="38"/>
      <c r="E25" s="38" t="s">
        <v>426</v>
      </c>
      <c r="F25" s="40"/>
      <c r="G25" s="40"/>
      <c r="H25" s="42"/>
      <c r="I25" s="43"/>
      <c r="J25" s="61"/>
      <c r="K25" s="34"/>
    </row>
    <row r="26" spans="1:11" ht="259.5" customHeight="1">
      <c r="A26" s="34">
        <v>12</v>
      </c>
      <c r="B26" s="35" t="s">
        <v>505</v>
      </c>
      <c r="C26" s="37" t="s">
        <v>532</v>
      </c>
      <c r="D26" s="37" t="s">
        <v>23</v>
      </c>
      <c r="E26" s="37" t="s">
        <v>533</v>
      </c>
      <c r="F26" s="39">
        <v>8440000</v>
      </c>
      <c r="G26" s="39">
        <f>F26*0.85</f>
        <v>7174000</v>
      </c>
      <c r="H26" s="41">
        <f>F26*0.15</f>
        <v>1266000</v>
      </c>
      <c r="I26" s="43">
        <v>2550000</v>
      </c>
      <c r="J26" s="59" t="s">
        <v>534</v>
      </c>
      <c r="K26" s="34" t="s">
        <v>0</v>
      </c>
    </row>
    <row r="27" spans="1:11" ht="75.75" customHeight="1">
      <c r="A27" s="34"/>
      <c r="B27" s="36"/>
      <c r="C27" s="38"/>
      <c r="D27" s="38"/>
      <c r="E27" s="38" t="s">
        <v>426</v>
      </c>
      <c r="F27" s="40"/>
      <c r="G27" s="40"/>
      <c r="H27" s="42"/>
      <c r="I27" s="43"/>
      <c r="J27" s="60"/>
      <c r="K27" s="34"/>
    </row>
    <row r="28" spans="1:11" ht="287.25" customHeight="1">
      <c r="A28" s="53">
        <v>13</v>
      </c>
      <c r="B28" s="35" t="s">
        <v>505</v>
      </c>
      <c r="C28" s="37" t="s">
        <v>532</v>
      </c>
      <c r="D28" s="37" t="s">
        <v>23</v>
      </c>
      <c r="E28" s="37" t="s">
        <v>535</v>
      </c>
      <c r="F28" s="39">
        <v>17200000</v>
      </c>
      <c r="G28" s="39">
        <f>F28*0.85</f>
        <v>14620000</v>
      </c>
      <c r="H28" s="41">
        <f>F28*0.15</f>
        <v>2580000</v>
      </c>
      <c r="I28" s="43">
        <v>7650000</v>
      </c>
      <c r="J28" s="59" t="s">
        <v>536</v>
      </c>
      <c r="K28" s="34"/>
    </row>
    <row r="29" spans="1:11" ht="32.25" customHeight="1">
      <c r="A29" s="54"/>
      <c r="B29" s="83"/>
      <c r="C29" s="84"/>
      <c r="D29" s="38"/>
      <c r="E29" s="38" t="s">
        <v>429</v>
      </c>
      <c r="F29" s="40"/>
      <c r="G29" s="40"/>
      <c r="H29" s="42"/>
      <c r="I29" s="43"/>
      <c r="J29" s="60"/>
      <c r="K29" s="34"/>
    </row>
    <row r="30" spans="1:11" ht="242.25" customHeight="1">
      <c r="A30" s="34">
        <v>14</v>
      </c>
      <c r="B30" s="35" t="s">
        <v>505</v>
      </c>
      <c r="C30" s="35" t="s">
        <v>506</v>
      </c>
      <c r="D30" s="34" t="s">
        <v>23</v>
      </c>
      <c r="E30" s="34" t="s">
        <v>537</v>
      </c>
      <c r="F30" s="85">
        <v>10000000</v>
      </c>
      <c r="G30" s="86">
        <f>F30*0.85</f>
        <v>8500000</v>
      </c>
      <c r="H30" s="86">
        <f>F30*0.15</f>
        <v>1500000</v>
      </c>
      <c r="I30" s="77">
        <v>6375000</v>
      </c>
      <c r="J30" s="59" t="s">
        <v>538</v>
      </c>
      <c r="K30" s="34"/>
    </row>
    <row r="31" spans="1:11" ht="46.5" customHeight="1">
      <c r="A31" s="87"/>
      <c r="B31" s="83"/>
      <c r="C31" s="83"/>
      <c r="D31" s="34"/>
      <c r="E31" s="34"/>
      <c r="F31" s="85"/>
      <c r="G31" s="86"/>
      <c r="H31" s="86"/>
      <c r="I31" s="77"/>
      <c r="J31" s="60"/>
      <c r="K31" s="34"/>
    </row>
    <row r="32" spans="1:11" ht="52.5" customHeight="1">
      <c r="A32" s="34" t="s">
        <v>2</v>
      </c>
      <c r="B32" s="34"/>
      <c r="C32" s="34"/>
      <c r="D32" s="34"/>
      <c r="E32" s="34"/>
      <c r="F32" s="23">
        <f>F4+F6+F8+F10+F12+F14+F16+F18+F20+F22+F24+F26+F28</f>
        <v>94659300</v>
      </c>
      <c r="G32" s="23">
        <f>G4+G6+G8+G10+G12+G14+G16+G18+G20+G22+G24+G26+G28</f>
        <v>80501405</v>
      </c>
      <c r="H32" s="23">
        <f>H4+H6+H8+H10+H12+H14+H16+H18+H20+H22+H24+H26+H28</f>
        <v>14157895</v>
      </c>
      <c r="I32" s="23">
        <f>SUM(I4:I31)</f>
        <v>52275000</v>
      </c>
      <c r="J32" s="8"/>
      <c r="K32" s="7"/>
    </row>
    <row r="33" spans="1:11" ht="21.75">
      <c r="A33" s="34" t="s">
        <v>1</v>
      </c>
      <c r="B33" s="34"/>
      <c r="C33" s="34"/>
      <c r="D33" s="34"/>
      <c r="E33" s="34"/>
      <c r="F33" s="34"/>
      <c r="G33" s="34"/>
      <c r="H33" s="34"/>
      <c r="I33" s="34"/>
      <c r="J33" s="34"/>
      <c r="K33" s="34"/>
    </row>
    <row r="34" spans="1:11" ht="21.75">
      <c r="A34" s="46" t="s">
        <v>0</v>
      </c>
      <c r="B34" s="46"/>
      <c r="C34" s="46"/>
      <c r="D34" s="46"/>
      <c r="E34" s="46"/>
      <c r="F34" s="46"/>
      <c r="G34" s="46"/>
      <c r="H34" s="46"/>
      <c r="I34" s="46"/>
      <c r="J34" s="46"/>
      <c r="K34" s="46"/>
    </row>
  </sheetData>
  <sheetProtection/>
  <mergeCells count="158">
    <mergeCell ref="A33:K33"/>
    <mergeCell ref="A34:K34"/>
    <mergeCell ref="G30:G31"/>
    <mergeCell ref="H30:H31"/>
    <mergeCell ref="I30:I31"/>
    <mergeCell ref="J30:J31"/>
    <mergeCell ref="K30:K31"/>
    <mergeCell ref="A32:E32"/>
    <mergeCell ref="A30:A31"/>
    <mergeCell ref="B30:B31"/>
    <mergeCell ref="C30:C31"/>
    <mergeCell ref="D30:D31"/>
    <mergeCell ref="E30:E31"/>
    <mergeCell ref="F30:F31"/>
    <mergeCell ref="F28:F29"/>
    <mergeCell ref="G28:G29"/>
    <mergeCell ref="H28:H29"/>
    <mergeCell ref="I28:I29"/>
    <mergeCell ref="J28:J29"/>
    <mergeCell ref="K28:K29"/>
    <mergeCell ref="G26:G27"/>
    <mergeCell ref="H26:H27"/>
    <mergeCell ref="I26:I27"/>
    <mergeCell ref="J26:J27"/>
    <mergeCell ref="K26:K27"/>
    <mergeCell ref="A28:A29"/>
    <mergeCell ref="B28:B29"/>
    <mergeCell ref="C28:C29"/>
    <mergeCell ref="D28:D29"/>
    <mergeCell ref="E28:E29"/>
    <mergeCell ref="A26:A27"/>
    <mergeCell ref="B26:B27"/>
    <mergeCell ref="C26:C27"/>
    <mergeCell ref="D26:D27"/>
    <mergeCell ref="E26:E27"/>
    <mergeCell ref="F26:F27"/>
    <mergeCell ref="F24:F25"/>
    <mergeCell ref="G24:G25"/>
    <mergeCell ref="H24:H25"/>
    <mergeCell ref="I24:I25"/>
    <mergeCell ref="J24:J25"/>
    <mergeCell ref="K24:K25"/>
    <mergeCell ref="G22:G23"/>
    <mergeCell ref="H22:H23"/>
    <mergeCell ref="I22:I23"/>
    <mergeCell ref="J22:J23"/>
    <mergeCell ref="K22:K23"/>
    <mergeCell ref="A24:A25"/>
    <mergeCell ref="B24:B25"/>
    <mergeCell ref="C24:C25"/>
    <mergeCell ref="D24:D25"/>
    <mergeCell ref="E24:E25"/>
    <mergeCell ref="A22:A23"/>
    <mergeCell ref="B22:B23"/>
    <mergeCell ref="C22:C23"/>
    <mergeCell ref="D22:D23"/>
    <mergeCell ref="E22:E23"/>
    <mergeCell ref="F22:F23"/>
    <mergeCell ref="F20:F21"/>
    <mergeCell ref="G20:G21"/>
    <mergeCell ref="H20:H21"/>
    <mergeCell ref="I20:I21"/>
    <mergeCell ref="J20:J21"/>
    <mergeCell ref="K20:K21"/>
    <mergeCell ref="G18:G19"/>
    <mergeCell ref="H18:H19"/>
    <mergeCell ref="I18:I19"/>
    <mergeCell ref="J18:J19"/>
    <mergeCell ref="K18:K19"/>
    <mergeCell ref="A20:A21"/>
    <mergeCell ref="B20:B21"/>
    <mergeCell ref="C20:C21"/>
    <mergeCell ref="D20:D21"/>
    <mergeCell ref="E20:E21"/>
    <mergeCell ref="A18:A19"/>
    <mergeCell ref="B18:B19"/>
    <mergeCell ref="C18:C19"/>
    <mergeCell ref="D18:D19"/>
    <mergeCell ref="E18:E19"/>
    <mergeCell ref="F18:F19"/>
    <mergeCell ref="F16:F17"/>
    <mergeCell ref="G16:G17"/>
    <mergeCell ref="H16:H17"/>
    <mergeCell ref="I16:I17"/>
    <mergeCell ref="J16:J17"/>
    <mergeCell ref="K16:K17"/>
    <mergeCell ref="G14:G15"/>
    <mergeCell ref="H14:H15"/>
    <mergeCell ref="I14:I15"/>
    <mergeCell ref="J14:J15"/>
    <mergeCell ref="K14:K15"/>
    <mergeCell ref="A16:A17"/>
    <mergeCell ref="B16:B17"/>
    <mergeCell ref="C16:C17"/>
    <mergeCell ref="D16:D17"/>
    <mergeCell ref="E16:E17"/>
    <mergeCell ref="A14:A15"/>
    <mergeCell ref="B14:B15"/>
    <mergeCell ref="C14:C15"/>
    <mergeCell ref="D14:D15"/>
    <mergeCell ref="E14:E15"/>
    <mergeCell ref="F14:F15"/>
    <mergeCell ref="F12:F13"/>
    <mergeCell ref="G12:G13"/>
    <mergeCell ref="H12:H13"/>
    <mergeCell ref="I12:I13"/>
    <mergeCell ref="J12:J13"/>
    <mergeCell ref="K12:K13"/>
    <mergeCell ref="G10:G11"/>
    <mergeCell ref="H10:H11"/>
    <mergeCell ref="I10:I11"/>
    <mergeCell ref="J10:J11"/>
    <mergeCell ref="K10:K11"/>
    <mergeCell ref="A12:A13"/>
    <mergeCell ref="B12:B13"/>
    <mergeCell ref="C12:C13"/>
    <mergeCell ref="D12:D13"/>
    <mergeCell ref="E12:E13"/>
    <mergeCell ref="H8:H9"/>
    <mergeCell ref="I8:I9"/>
    <mergeCell ref="J8:J9"/>
    <mergeCell ref="K8:K9"/>
    <mergeCell ref="A10:A11"/>
    <mergeCell ref="B10:B11"/>
    <mergeCell ref="C10:C11"/>
    <mergeCell ref="D10:D11"/>
    <mergeCell ref="E10:E11"/>
    <mergeCell ref="F10:F11"/>
    <mergeCell ref="I6:I7"/>
    <mergeCell ref="J6:J7"/>
    <mergeCell ref="K6:K7"/>
    <mergeCell ref="A8:A9"/>
    <mergeCell ref="B8:B9"/>
    <mergeCell ref="C8:C9"/>
    <mergeCell ref="D8:D9"/>
    <mergeCell ref="E8:E9"/>
    <mergeCell ref="F8:F9"/>
    <mergeCell ref="G8:G9"/>
    <mergeCell ref="J4:J5"/>
    <mergeCell ref="K4:K5"/>
    <mergeCell ref="A6:A7"/>
    <mergeCell ref="B6:B7"/>
    <mergeCell ref="C6:C7"/>
    <mergeCell ref="D6:D7"/>
    <mergeCell ref="E6:E7"/>
    <mergeCell ref="F6:F7"/>
    <mergeCell ref="G6:G7"/>
    <mergeCell ref="H6:H7"/>
    <mergeCell ref="A1:K1"/>
    <mergeCell ref="A4:A5"/>
    <mergeCell ref="B4:B5"/>
    <mergeCell ref="C4:C5"/>
    <mergeCell ref="D4:D5"/>
    <mergeCell ref="E4:E5"/>
    <mergeCell ref="F4:F5"/>
    <mergeCell ref="G4:G5"/>
    <mergeCell ref="H4:H5"/>
    <mergeCell ref="I4:I5"/>
  </mergeCells>
  <printOptions horizontalCentered="1"/>
  <pageMargins left="0.3937007874015748" right="0.3937007874015748" top="0.5905511811023623" bottom="0.5905511811023623" header="0.5118110236220472" footer="0.5118110236220472"/>
  <pageSetup horizontalDpi="600" verticalDpi="600" orientation="portrait" paperSize="8" scale="70" r:id="rId1"/>
</worksheet>
</file>

<file path=xl/worksheets/sheet9.xml><?xml version="1.0" encoding="utf-8"?>
<worksheet xmlns="http://schemas.openxmlformats.org/spreadsheetml/2006/main" xmlns:r="http://schemas.openxmlformats.org/officeDocument/2006/relationships">
  <dimension ref="A1:K28"/>
  <sheetViews>
    <sheetView view="pageBreakPreview" zoomScale="60" zoomScaleNormal="40" zoomScalePageLayoutView="0" workbookViewId="0" topLeftCell="A16">
      <selection activeCell="K26" sqref="A1:K26"/>
    </sheetView>
  </sheetViews>
  <sheetFormatPr defaultColWidth="9.00390625" defaultRowHeight="16.5"/>
  <cols>
    <col min="1" max="1" width="5.25390625" style="1" customWidth="1"/>
    <col min="2" max="2" width="8.50390625" style="1" customWidth="1"/>
    <col min="3" max="3" width="9.25390625" style="1" customWidth="1"/>
    <col min="4" max="4" width="5.625" style="1" customWidth="1"/>
    <col min="5" max="5" width="24.625" style="1" customWidth="1"/>
    <col min="6" max="6" width="13.375" style="2" customWidth="1"/>
    <col min="7" max="7" width="14.875" style="1" customWidth="1"/>
    <col min="8" max="8" width="13.50390625" style="1" customWidth="1"/>
    <col min="9" max="9" width="16.25390625" style="1" customWidth="1"/>
    <col min="10" max="10" width="68.00390625" style="1" customWidth="1"/>
    <col min="11" max="16384" width="9.00390625" style="1" customWidth="1"/>
  </cols>
  <sheetData>
    <row r="1" spans="1:11" ht="79.5" customHeight="1">
      <c r="A1" s="33" t="s">
        <v>62</v>
      </c>
      <c r="B1" s="33"/>
      <c r="C1" s="33"/>
      <c r="D1" s="33"/>
      <c r="E1" s="33"/>
      <c r="F1" s="33"/>
      <c r="G1" s="33"/>
      <c r="H1" s="33"/>
      <c r="I1" s="33"/>
      <c r="J1" s="33"/>
      <c r="K1" s="33"/>
    </row>
    <row r="2" spans="1:11" ht="41.25" customHeight="1">
      <c r="A2" s="3"/>
      <c r="B2" s="3"/>
      <c r="C2" s="4"/>
      <c r="D2" s="4"/>
      <c r="E2" s="4"/>
      <c r="F2" s="4"/>
      <c r="G2" s="4"/>
      <c r="H2" s="4"/>
      <c r="I2" s="4"/>
      <c r="J2" s="10" t="s">
        <v>283</v>
      </c>
      <c r="K2" s="9"/>
    </row>
    <row r="3" spans="1:11" ht="90" customHeight="1">
      <c r="A3" s="5" t="s">
        <v>11</v>
      </c>
      <c r="B3" s="5" t="s">
        <v>10</v>
      </c>
      <c r="C3" s="5" t="s">
        <v>9</v>
      </c>
      <c r="D3" s="5" t="s">
        <v>8</v>
      </c>
      <c r="E3" s="5" t="s">
        <v>7</v>
      </c>
      <c r="F3" s="6" t="s">
        <v>6</v>
      </c>
      <c r="G3" s="5" t="s">
        <v>5</v>
      </c>
      <c r="H3" s="5" t="s">
        <v>4</v>
      </c>
      <c r="I3" s="5" t="s">
        <v>247</v>
      </c>
      <c r="J3" s="5" t="s">
        <v>3</v>
      </c>
      <c r="K3" s="5" t="s">
        <v>12</v>
      </c>
    </row>
    <row r="4" spans="1:11" ht="213.75" customHeight="1">
      <c r="A4" s="34" t="s">
        <v>13</v>
      </c>
      <c r="B4" s="35" t="s">
        <v>284</v>
      </c>
      <c r="C4" s="37" t="s">
        <v>285</v>
      </c>
      <c r="D4" s="37" t="s">
        <v>22</v>
      </c>
      <c r="E4" s="37" t="s">
        <v>286</v>
      </c>
      <c r="F4" s="39">
        <v>3000000</v>
      </c>
      <c r="G4" s="39">
        <f>F4*0.65</f>
        <v>1950000</v>
      </c>
      <c r="H4" s="41">
        <f>F4*0.35</f>
        <v>1050000</v>
      </c>
      <c r="I4" s="43">
        <v>910000</v>
      </c>
      <c r="J4" s="44" t="s">
        <v>628</v>
      </c>
      <c r="K4" s="34" t="s">
        <v>0</v>
      </c>
    </row>
    <row r="5" spans="1:11" ht="42" customHeight="1">
      <c r="A5" s="34"/>
      <c r="B5" s="36"/>
      <c r="C5" s="38"/>
      <c r="D5" s="38"/>
      <c r="E5" s="38"/>
      <c r="F5" s="40"/>
      <c r="G5" s="40"/>
      <c r="H5" s="42"/>
      <c r="I5" s="43"/>
      <c r="J5" s="45"/>
      <c r="K5" s="34"/>
    </row>
    <row r="6" spans="1:11" ht="352.5" customHeight="1">
      <c r="A6" s="34" t="s">
        <v>14</v>
      </c>
      <c r="B6" s="35" t="s">
        <v>284</v>
      </c>
      <c r="C6" s="37" t="s">
        <v>285</v>
      </c>
      <c r="D6" s="37" t="s">
        <v>23</v>
      </c>
      <c r="E6" s="37" t="s">
        <v>287</v>
      </c>
      <c r="F6" s="39">
        <v>19000000</v>
      </c>
      <c r="G6" s="39">
        <f>F6*0.65</f>
        <v>12350000</v>
      </c>
      <c r="H6" s="41">
        <f>F6*0.35</f>
        <v>6650000</v>
      </c>
      <c r="I6" s="43">
        <v>12350000</v>
      </c>
      <c r="J6" s="44" t="s">
        <v>288</v>
      </c>
      <c r="K6" s="34" t="s">
        <v>0</v>
      </c>
    </row>
    <row r="7" spans="1:11" ht="160.5" customHeight="1">
      <c r="A7" s="34"/>
      <c r="B7" s="36"/>
      <c r="C7" s="38"/>
      <c r="D7" s="38" t="s">
        <v>17</v>
      </c>
      <c r="E7" s="38" t="s">
        <v>18</v>
      </c>
      <c r="F7" s="40"/>
      <c r="G7" s="40"/>
      <c r="H7" s="42"/>
      <c r="I7" s="43"/>
      <c r="J7" s="45"/>
      <c r="K7" s="34"/>
    </row>
    <row r="8" spans="1:11" ht="257.25" customHeight="1">
      <c r="A8" s="34" t="s">
        <v>15</v>
      </c>
      <c r="B8" s="35" t="s">
        <v>284</v>
      </c>
      <c r="C8" s="37" t="s">
        <v>289</v>
      </c>
      <c r="D8" s="37" t="s">
        <v>23</v>
      </c>
      <c r="E8" s="37" t="s">
        <v>290</v>
      </c>
      <c r="F8" s="39">
        <v>4000000</v>
      </c>
      <c r="G8" s="39">
        <f>F8*0.65</f>
        <v>2600000</v>
      </c>
      <c r="H8" s="41">
        <f>F8*0.35</f>
        <v>1400000</v>
      </c>
      <c r="I8" s="43">
        <v>2600000</v>
      </c>
      <c r="J8" s="44" t="s">
        <v>291</v>
      </c>
      <c r="K8" s="34"/>
    </row>
    <row r="9" spans="1:11" ht="62.25" customHeight="1">
      <c r="A9" s="34"/>
      <c r="B9" s="36"/>
      <c r="C9" s="38"/>
      <c r="D9" s="38"/>
      <c r="E9" s="38"/>
      <c r="F9" s="40"/>
      <c r="G9" s="40"/>
      <c r="H9" s="42"/>
      <c r="I9" s="43"/>
      <c r="J9" s="45"/>
      <c r="K9" s="34"/>
    </row>
    <row r="10" spans="1:11" ht="261" customHeight="1">
      <c r="A10" s="34" t="s">
        <v>16</v>
      </c>
      <c r="B10" s="35" t="s">
        <v>284</v>
      </c>
      <c r="C10" s="37" t="s">
        <v>292</v>
      </c>
      <c r="D10" s="37" t="s">
        <v>23</v>
      </c>
      <c r="E10" s="37" t="s">
        <v>293</v>
      </c>
      <c r="F10" s="39">
        <v>3500000</v>
      </c>
      <c r="G10" s="39">
        <f>F10*0.65</f>
        <v>2275000</v>
      </c>
      <c r="H10" s="41">
        <f>F10*0.35</f>
        <v>1225000</v>
      </c>
      <c r="I10" s="43">
        <v>2275000</v>
      </c>
      <c r="J10" s="44" t="s">
        <v>294</v>
      </c>
      <c r="K10" s="34"/>
    </row>
    <row r="11" spans="1:11" ht="60" customHeight="1">
      <c r="A11" s="34"/>
      <c r="B11" s="36"/>
      <c r="C11" s="38"/>
      <c r="D11" s="38"/>
      <c r="E11" s="38"/>
      <c r="F11" s="40"/>
      <c r="G11" s="40"/>
      <c r="H11" s="42"/>
      <c r="I11" s="43"/>
      <c r="J11" s="45"/>
      <c r="K11" s="34"/>
    </row>
    <row r="12" spans="1:11" ht="157.5" customHeight="1">
      <c r="A12" s="34" t="s">
        <v>69</v>
      </c>
      <c r="B12" s="35" t="s">
        <v>284</v>
      </c>
      <c r="C12" s="37" t="s">
        <v>295</v>
      </c>
      <c r="D12" s="37" t="s">
        <v>23</v>
      </c>
      <c r="E12" s="37" t="s">
        <v>296</v>
      </c>
      <c r="F12" s="39">
        <v>26900000</v>
      </c>
      <c r="G12" s="39">
        <f>F12*0.65</f>
        <v>17485000</v>
      </c>
      <c r="H12" s="41">
        <f>F12*0.35</f>
        <v>9415000</v>
      </c>
      <c r="I12" s="43">
        <v>0</v>
      </c>
      <c r="J12" s="44" t="s">
        <v>297</v>
      </c>
      <c r="K12" s="34" t="s">
        <v>0</v>
      </c>
    </row>
    <row r="13" spans="1:11" ht="19.5" customHeight="1">
      <c r="A13" s="34"/>
      <c r="B13" s="36"/>
      <c r="C13" s="38"/>
      <c r="D13" s="38"/>
      <c r="E13" s="38"/>
      <c r="F13" s="40"/>
      <c r="G13" s="40"/>
      <c r="H13" s="42"/>
      <c r="I13" s="43"/>
      <c r="J13" s="45"/>
      <c r="K13" s="34"/>
    </row>
    <row r="14" spans="1:11" ht="318.75" customHeight="1">
      <c r="A14" s="34" t="s">
        <v>84</v>
      </c>
      <c r="B14" s="35" t="s">
        <v>284</v>
      </c>
      <c r="C14" s="37" t="s">
        <v>298</v>
      </c>
      <c r="D14" s="37" t="s">
        <v>23</v>
      </c>
      <c r="E14" s="37" t="s">
        <v>299</v>
      </c>
      <c r="F14" s="39">
        <v>3000000</v>
      </c>
      <c r="G14" s="39">
        <f>F14*0.65</f>
        <v>1950000</v>
      </c>
      <c r="H14" s="41">
        <f>F14*0.35</f>
        <v>1050000</v>
      </c>
      <c r="I14" s="43">
        <v>2145000</v>
      </c>
      <c r="J14" s="44" t="s">
        <v>566</v>
      </c>
      <c r="K14" s="34" t="s">
        <v>0</v>
      </c>
    </row>
    <row r="15" spans="1:11" ht="21" customHeight="1">
      <c r="A15" s="34"/>
      <c r="B15" s="36"/>
      <c r="C15" s="38"/>
      <c r="D15" s="38" t="s">
        <v>17</v>
      </c>
      <c r="E15" s="38" t="s">
        <v>18</v>
      </c>
      <c r="F15" s="40"/>
      <c r="G15" s="40"/>
      <c r="H15" s="42"/>
      <c r="I15" s="43"/>
      <c r="J15" s="45"/>
      <c r="K15" s="34"/>
    </row>
    <row r="16" spans="1:11" ht="399.75" customHeight="1">
      <c r="A16" s="34" t="s">
        <v>85</v>
      </c>
      <c r="B16" s="35" t="s">
        <v>284</v>
      </c>
      <c r="C16" s="37" t="s">
        <v>300</v>
      </c>
      <c r="D16" s="37" t="s">
        <v>23</v>
      </c>
      <c r="E16" s="37" t="s">
        <v>301</v>
      </c>
      <c r="F16" s="39">
        <v>4000000</v>
      </c>
      <c r="G16" s="39">
        <f>F16*0.65</f>
        <v>2600000</v>
      </c>
      <c r="H16" s="41">
        <f>F16*0.35</f>
        <v>1400000</v>
      </c>
      <c r="I16" s="43">
        <v>1950000</v>
      </c>
      <c r="J16" s="44" t="s">
        <v>565</v>
      </c>
      <c r="K16" s="34"/>
    </row>
    <row r="17" spans="1:11" ht="210" customHeight="1" hidden="1">
      <c r="A17" s="34"/>
      <c r="B17" s="36"/>
      <c r="C17" s="38"/>
      <c r="D17" s="38"/>
      <c r="E17" s="38"/>
      <c r="F17" s="40"/>
      <c r="G17" s="40"/>
      <c r="H17" s="42"/>
      <c r="I17" s="43"/>
      <c r="J17" s="45"/>
      <c r="K17" s="34"/>
    </row>
    <row r="18" spans="1:11" ht="294.75" customHeight="1">
      <c r="A18" s="34" t="s">
        <v>86</v>
      </c>
      <c r="B18" s="35" t="s">
        <v>284</v>
      </c>
      <c r="C18" s="37" t="s">
        <v>302</v>
      </c>
      <c r="D18" s="37" t="s">
        <v>23</v>
      </c>
      <c r="E18" s="37" t="s">
        <v>303</v>
      </c>
      <c r="F18" s="39">
        <v>3500000</v>
      </c>
      <c r="G18" s="39">
        <f>F18*0.65</f>
        <v>2275000</v>
      </c>
      <c r="H18" s="41">
        <f>F18*0.35</f>
        <v>1225000</v>
      </c>
      <c r="I18" s="43">
        <v>1300000</v>
      </c>
      <c r="J18" s="44" t="s">
        <v>304</v>
      </c>
      <c r="K18" s="34"/>
    </row>
    <row r="19" spans="1:11" ht="22.5" customHeight="1">
      <c r="A19" s="34"/>
      <c r="B19" s="36"/>
      <c r="C19" s="38"/>
      <c r="D19" s="38"/>
      <c r="E19" s="38"/>
      <c r="F19" s="40"/>
      <c r="G19" s="40"/>
      <c r="H19" s="42"/>
      <c r="I19" s="43"/>
      <c r="J19" s="45"/>
      <c r="K19" s="34"/>
    </row>
    <row r="20" spans="1:11" ht="251.25" customHeight="1">
      <c r="A20" s="34" t="s">
        <v>87</v>
      </c>
      <c r="B20" s="35" t="s">
        <v>284</v>
      </c>
      <c r="C20" s="37" t="s">
        <v>305</v>
      </c>
      <c r="D20" s="37" t="s">
        <v>306</v>
      </c>
      <c r="E20" s="37" t="s">
        <v>307</v>
      </c>
      <c r="F20" s="39">
        <v>2500000</v>
      </c>
      <c r="G20" s="39">
        <f>F20*0.65</f>
        <v>1625000</v>
      </c>
      <c r="H20" s="41">
        <f>F20*0.35</f>
        <v>875000</v>
      </c>
      <c r="I20" s="43">
        <v>1625000</v>
      </c>
      <c r="J20" s="44" t="s">
        <v>308</v>
      </c>
      <c r="K20" s="34" t="s">
        <v>0</v>
      </c>
    </row>
    <row r="21" spans="1:11" ht="28.5" customHeight="1">
      <c r="A21" s="34"/>
      <c r="B21" s="36"/>
      <c r="C21" s="38"/>
      <c r="D21" s="38"/>
      <c r="E21" s="38"/>
      <c r="F21" s="40"/>
      <c r="G21" s="40"/>
      <c r="H21" s="42"/>
      <c r="I21" s="43"/>
      <c r="J21" s="45"/>
      <c r="K21" s="34"/>
    </row>
    <row r="22" spans="1:11" ht="337.5" customHeight="1">
      <c r="A22" s="34" t="s">
        <v>88</v>
      </c>
      <c r="B22" s="35" t="s">
        <v>284</v>
      </c>
      <c r="C22" s="37" t="s">
        <v>309</v>
      </c>
      <c r="D22" s="37" t="s">
        <v>23</v>
      </c>
      <c r="E22" s="37" t="s">
        <v>310</v>
      </c>
      <c r="F22" s="39">
        <v>7000000</v>
      </c>
      <c r="G22" s="39">
        <f>F22*0.65</f>
        <v>4550000</v>
      </c>
      <c r="H22" s="41">
        <f>F22*0.35</f>
        <v>2450000</v>
      </c>
      <c r="I22" s="43">
        <v>2275000</v>
      </c>
      <c r="J22" s="44" t="s">
        <v>311</v>
      </c>
      <c r="K22" s="34" t="s">
        <v>0</v>
      </c>
    </row>
    <row r="23" spans="1:11" ht="81" customHeight="1">
      <c r="A23" s="34"/>
      <c r="B23" s="36"/>
      <c r="C23" s="38"/>
      <c r="D23" s="38" t="s">
        <v>17</v>
      </c>
      <c r="E23" s="38" t="s">
        <v>18</v>
      </c>
      <c r="F23" s="40"/>
      <c r="G23" s="40"/>
      <c r="H23" s="42"/>
      <c r="I23" s="43"/>
      <c r="J23" s="45"/>
      <c r="K23" s="34"/>
    </row>
    <row r="24" spans="1:11" ht="272.25" customHeight="1">
      <c r="A24" s="34" t="s">
        <v>89</v>
      </c>
      <c r="B24" s="35" t="s">
        <v>284</v>
      </c>
      <c r="C24" s="37" t="s">
        <v>312</v>
      </c>
      <c r="D24" s="37" t="s">
        <v>23</v>
      </c>
      <c r="E24" s="37" t="s">
        <v>313</v>
      </c>
      <c r="F24" s="39">
        <v>4000000</v>
      </c>
      <c r="G24" s="39">
        <f>F24*0.65</f>
        <v>2600000</v>
      </c>
      <c r="H24" s="41">
        <f>F24*0.35</f>
        <v>1400000</v>
      </c>
      <c r="I24" s="43">
        <v>1300000</v>
      </c>
      <c r="J24" s="44" t="s">
        <v>314</v>
      </c>
      <c r="K24" s="34"/>
    </row>
    <row r="25" spans="1:11" ht="146.25" customHeight="1">
      <c r="A25" s="34"/>
      <c r="B25" s="36"/>
      <c r="C25" s="38"/>
      <c r="D25" s="38"/>
      <c r="E25" s="38"/>
      <c r="F25" s="40"/>
      <c r="G25" s="40"/>
      <c r="H25" s="42"/>
      <c r="I25" s="43"/>
      <c r="J25" s="45"/>
      <c r="K25" s="34"/>
    </row>
    <row r="26" spans="1:11" ht="62.25" customHeight="1">
      <c r="A26" s="34" t="s">
        <v>2</v>
      </c>
      <c r="B26" s="34"/>
      <c r="C26" s="34"/>
      <c r="D26" s="34"/>
      <c r="E26" s="34"/>
      <c r="F26" s="23">
        <f>SUM(F4:F25)</f>
        <v>80400000</v>
      </c>
      <c r="G26" s="23">
        <f>SUM(G4:G25)</f>
        <v>52260000</v>
      </c>
      <c r="H26" s="23">
        <f>SUM(H4:H25)</f>
        <v>28140000</v>
      </c>
      <c r="I26" s="23">
        <f>SUM(I4:I25)</f>
        <v>28730000</v>
      </c>
      <c r="J26" s="8"/>
      <c r="K26" s="7"/>
    </row>
    <row r="27" spans="1:11" ht="39.75" customHeight="1">
      <c r="A27" s="34" t="s">
        <v>1</v>
      </c>
      <c r="B27" s="34"/>
      <c r="C27" s="34"/>
      <c r="D27" s="34"/>
      <c r="E27" s="34"/>
      <c r="F27" s="34"/>
      <c r="G27" s="34"/>
      <c r="H27" s="34"/>
      <c r="I27" s="34"/>
      <c r="J27" s="34"/>
      <c r="K27" s="34"/>
    </row>
    <row r="28" spans="1:11" ht="88.5" customHeight="1">
      <c r="A28" s="46"/>
      <c r="B28" s="46"/>
      <c r="C28" s="46"/>
      <c r="D28" s="46"/>
      <c r="E28" s="46"/>
      <c r="F28" s="46"/>
      <c r="G28" s="46"/>
      <c r="H28" s="46"/>
      <c r="I28" s="46"/>
      <c r="J28" s="46"/>
      <c r="K28" s="46"/>
    </row>
  </sheetData>
  <sheetProtection/>
  <mergeCells count="125">
    <mergeCell ref="A26:E26"/>
    <mergeCell ref="A27:K27"/>
    <mergeCell ref="A28:K28"/>
    <mergeCell ref="F24:F25"/>
    <mergeCell ref="G24:G25"/>
    <mergeCell ref="H24:H25"/>
    <mergeCell ref="I24:I25"/>
    <mergeCell ref="J24:J25"/>
    <mergeCell ref="K24:K25"/>
    <mergeCell ref="G22:G23"/>
    <mergeCell ref="H22:H23"/>
    <mergeCell ref="I22:I23"/>
    <mergeCell ref="J22:J23"/>
    <mergeCell ref="K22:K23"/>
    <mergeCell ref="A24:A25"/>
    <mergeCell ref="B24:B25"/>
    <mergeCell ref="C24:C25"/>
    <mergeCell ref="D24:D25"/>
    <mergeCell ref="E24:E25"/>
    <mergeCell ref="A22:A23"/>
    <mergeCell ref="B22:B23"/>
    <mergeCell ref="C22:C23"/>
    <mergeCell ref="D22:D23"/>
    <mergeCell ref="E22:E23"/>
    <mergeCell ref="F22:F23"/>
    <mergeCell ref="F20:F21"/>
    <mergeCell ref="G20:G21"/>
    <mergeCell ref="H20:H21"/>
    <mergeCell ref="I20:I21"/>
    <mergeCell ref="J20:J21"/>
    <mergeCell ref="K20:K21"/>
    <mergeCell ref="G18:G19"/>
    <mergeCell ref="H18:H19"/>
    <mergeCell ref="I18:I19"/>
    <mergeCell ref="J18:J19"/>
    <mergeCell ref="K18:K19"/>
    <mergeCell ref="A20:A21"/>
    <mergeCell ref="B20:B21"/>
    <mergeCell ref="C20:C21"/>
    <mergeCell ref="D20:D21"/>
    <mergeCell ref="E20:E21"/>
    <mergeCell ref="A18:A19"/>
    <mergeCell ref="B18:B19"/>
    <mergeCell ref="C18:C19"/>
    <mergeCell ref="D18:D19"/>
    <mergeCell ref="E18:E19"/>
    <mergeCell ref="F18:F19"/>
    <mergeCell ref="F16:F17"/>
    <mergeCell ref="G16:G17"/>
    <mergeCell ref="H16:H17"/>
    <mergeCell ref="I16:I17"/>
    <mergeCell ref="J16:J17"/>
    <mergeCell ref="K16:K17"/>
    <mergeCell ref="G14:G15"/>
    <mergeCell ref="H14:H15"/>
    <mergeCell ref="I14:I15"/>
    <mergeCell ref="J14:J15"/>
    <mergeCell ref="K14:K15"/>
    <mergeCell ref="A16:A17"/>
    <mergeCell ref="B16:B17"/>
    <mergeCell ref="C16:C17"/>
    <mergeCell ref="D16:D17"/>
    <mergeCell ref="E16:E17"/>
    <mergeCell ref="A14:A15"/>
    <mergeCell ref="B14:B15"/>
    <mergeCell ref="C14:C15"/>
    <mergeCell ref="D14:D15"/>
    <mergeCell ref="E14:E15"/>
    <mergeCell ref="F14:F15"/>
    <mergeCell ref="F12:F13"/>
    <mergeCell ref="G12:G13"/>
    <mergeCell ref="H12:H13"/>
    <mergeCell ref="I12:I13"/>
    <mergeCell ref="J12:J13"/>
    <mergeCell ref="K12:K13"/>
    <mergeCell ref="G10:G11"/>
    <mergeCell ref="H10:H11"/>
    <mergeCell ref="I10:I11"/>
    <mergeCell ref="J10:J11"/>
    <mergeCell ref="K10:K11"/>
    <mergeCell ref="A12:A13"/>
    <mergeCell ref="B12:B13"/>
    <mergeCell ref="C12:C13"/>
    <mergeCell ref="D12:D13"/>
    <mergeCell ref="E12:E13"/>
    <mergeCell ref="H8:H9"/>
    <mergeCell ref="I8:I9"/>
    <mergeCell ref="J8:J9"/>
    <mergeCell ref="K8:K9"/>
    <mergeCell ref="A10:A11"/>
    <mergeCell ref="B10:B11"/>
    <mergeCell ref="C10:C11"/>
    <mergeCell ref="D10:D11"/>
    <mergeCell ref="E10:E11"/>
    <mergeCell ref="F10:F11"/>
    <mergeCell ref="I6:I7"/>
    <mergeCell ref="J6:J7"/>
    <mergeCell ref="K6:K7"/>
    <mergeCell ref="A8:A9"/>
    <mergeCell ref="B8:B9"/>
    <mergeCell ref="C8:C9"/>
    <mergeCell ref="D8:D9"/>
    <mergeCell ref="E8:E9"/>
    <mergeCell ref="F8:F9"/>
    <mergeCell ref="G8:G9"/>
    <mergeCell ref="J4:J5"/>
    <mergeCell ref="K4:K5"/>
    <mergeCell ref="A6:A7"/>
    <mergeCell ref="B6:B7"/>
    <mergeCell ref="C6:C7"/>
    <mergeCell ref="D6:D7"/>
    <mergeCell ref="E6:E7"/>
    <mergeCell ref="F6:F7"/>
    <mergeCell ref="G6:G7"/>
    <mergeCell ref="H6:H7"/>
    <mergeCell ref="A1:K1"/>
    <mergeCell ref="A4:A5"/>
    <mergeCell ref="B4:B5"/>
    <mergeCell ref="C4:C5"/>
    <mergeCell ref="D4:D5"/>
    <mergeCell ref="E4:E5"/>
    <mergeCell ref="F4:F5"/>
    <mergeCell ref="G4:G5"/>
    <mergeCell ref="H4:H5"/>
    <mergeCell ref="I4:I5"/>
  </mergeCells>
  <printOptions horizontalCentered="1"/>
  <pageMargins left="0.3937007874015748" right="0.3937007874015748" top="0.5905511811023623" bottom="0.5905511811023623" header="0.5118110236220472" footer="0.5118110236220472"/>
  <pageSetup horizontalDpi="600" verticalDpi="600" orientation="portrait" paperSize="8"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營建署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審查意見彙整</dc:subject>
  <dc:creator>陳立書</dc:creator>
  <cp:keywords/>
  <dc:description/>
  <cp:lastModifiedBy>韋理淳</cp:lastModifiedBy>
  <cp:lastPrinted>2016-12-01T03:31:58Z</cp:lastPrinted>
  <dcterms:created xsi:type="dcterms:W3CDTF">2014-05-08T09:05:35Z</dcterms:created>
  <dcterms:modified xsi:type="dcterms:W3CDTF">2016-12-02T01:34:16Z</dcterms:modified>
  <cp:category/>
  <cp:version/>
  <cp:contentType/>
  <cp:contentStatus/>
</cp:coreProperties>
</file>